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202300"/>
  <mc:AlternateContent xmlns:mc="http://schemas.openxmlformats.org/markup-compatibility/2006">
    <mc:Choice Requires="x15">
      <x15ac:absPath xmlns:x15ac="http://schemas.microsoft.com/office/spreadsheetml/2010/11/ac" url="https://italsan-my.sharepoint.com/personal/jlbernadaus_italsan_com/Documents/Escritorio/BdP/BdP ULBIOS/BdP ULBIOS y TT 2025_11/"/>
    </mc:Choice>
  </mc:AlternateContent>
  <xr:revisionPtr revIDLastSave="0" documentId="8_{EF3D0F54-41E4-4BC9-B617-1D7B13BACEAA}" xr6:coauthVersionLast="47" xr6:coauthVersionMax="47" xr10:uidLastSave="{00000000-0000-0000-0000-000000000000}"/>
  <bookViews>
    <workbookView xWindow="-98" yWindow="-98" windowWidth="21795" windowHeight="13875" xr2:uid="{86796AA1-6D39-43D0-A428-6A9F9FE6C234}"/>
  </bookViews>
  <sheets>
    <sheet name="Hoja1"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13" i="1" l="1"/>
  <c r="L113" i="1"/>
  <c r="K113" i="1"/>
  <c r="M123" i="1"/>
  <c r="K114" i="1"/>
  <c r="M120" i="1"/>
  <c r="M119" i="1"/>
  <c r="M118" i="1"/>
  <c r="M117" i="1"/>
  <c r="M116" i="1"/>
  <c r="L121" i="1" s="1"/>
  <c r="L4" i="1"/>
  <c r="K4" i="1"/>
  <c r="M111" i="1"/>
  <c r="M4" i="1" s="1"/>
  <c r="L125" i="1" s="1"/>
  <c r="M125" i="1" s="1"/>
  <c r="K88" i="1"/>
  <c r="M107" i="1"/>
  <c r="L109" i="1" s="1"/>
  <c r="M105" i="1"/>
  <c r="M103" i="1"/>
  <c r="M101" i="1"/>
  <c r="M99" i="1"/>
  <c r="M97" i="1"/>
  <c r="M95" i="1"/>
  <c r="M93" i="1"/>
  <c r="M91" i="1"/>
  <c r="M89" i="1"/>
  <c r="K67" i="1"/>
  <c r="M85" i="1"/>
  <c r="M84" i="1"/>
  <c r="M83" i="1"/>
  <c r="M82" i="1"/>
  <c r="M81" i="1"/>
  <c r="M80" i="1"/>
  <c r="M79" i="1"/>
  <c r="M78" i="1"/>
  <c r="M77" i="1"/>
  <c r="M76" i="1"/>
  <c r="M75" i="1"/>
  <c r="M73" i="1"/>
  <c r="M71" i="1"/>
  <c r="M69" i="1"/>
  <c r="L86" i="1" s="1"/>
  <c r="K43" i="1"/>
  <c r="M64" i="1"/>
  <c r="M63" i="1"/>
  <c r="M62" i="1"/>
  <c r="M61" i="1"/>
  <c r="M60" i="1"/>
  <c r="M59" i="1"/>
  <c r="M58" i="1"/>
  <c r="M57" i="1"/>
  <c r="M56" i="1"/>
  <c r="M55" i="1"/>
  <c r="M54" i="1"/>
  <c r="M52" i="1"/>
  <c r="M50" i="1"/>
  <c r="M48" i="1"/>
  <c r="M46" i="1"/>
  <c r="L65" i="1" s="1"/>
  <c r="M45" i="1"/>
  <c r="K21" i="1"/>
  <c r="M40" i="1"/>
  <c r="M39" i="1"/>
  <c r="M38" i="1"/>
  <c r="M37" i="1"/>
  <c r="M36" i="1"/>
  <c r="M35" i="1"/>
  <c r="M34" i="1"/>
  <c r="M33" i="1"/>
  <c r="M32" i="1"/>
  <c r="M31" i="1"/>
  <c r="M30" i="1"/>
  <c r="M28" i="1"/>
  <c r="M26" i="1"/>
  <c r="M24" i="1"/>
  <c r="M23" i="1"/>
  <c r="L41" i="1" s="1"/>
  <c r="K5" i="1"/>
  <c r="M18" i="1"/>
  <c r="M17" i="1"/>
  <c r="M16" i="1"/>
  <c r="M15" i="1"/>
  <c r="M14" i="1"/>
  <c r="M13" i="1"/>
  <c r="M12" i="1"/>
  <c r="M11" i="1"/>
  <c r="M10" i="1"/>
  <c r="M9" i="1"/>
  <c r="L19" i="1" s="1"/>
  <c r="M7" i="1"/>
  <c r="M19" i="1" l="1"/>
  <c r="M5" i="1" s="1"/>
  <c r="L5" i="1"/>
  <c r="L21" i="1"/>
  <c r="M41" i="1"/>
  <c r="M21" i="1" s="1"/>
  <c r="L114" i="1"/>
  <c r="M121" i="1"/>
  <c r="M114" i="1" s="1"/>
  <c r="L43" i="1"/>
  <c r="M65" i="1"/>
  <c r="M43" i="1" s="1"/>
  <c r="L67" i="1"/>
  <c r="M86" i="1"/>
  <c r="M67" i="1" s="1"/>
  <c r="L88" i="1"/>
  <c r="M109" i="1"/>
  <c r="M8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Jose Luis Bernadaus (Italsan)</author>
  </authors>
  <commentList>
    <comment ref="A3" authorId="0" shapeId="0" xr:uid="{5AF2A8A2-0B4D-4E06-9F06-6F21E1538376}">
      <text>
        <r>
          <rPr>
            <b/>
            <sz val="9"/>
            <color indexed="81"/>
            <rFont val="Tahoma"/>
            <family val="2"/>
          </rPr>
          <t>Código único que identifica el concepto. Ver colores en "Entorno de trabajo: Apariencia"
Es el primer campo que hay que rellenar para crear un concepto.
Al escribir un código:
•	Si no existe en la obra, se crea un concepto nuevo
•	Si ya figura en otro lugar de la obra, se inserta también bajo el concepto superior
•	Si deriva de un concepto paramétrico, se inserta el concepto derivado
Es sensible a la opción "Archivo: Entorno de trabajo: Generales: Aceptar códigos en minúsculas"</t>
        </r>
      </text>
    </comment>
    <comment ref="B3" authorId="0" shapeId="0" xr:uid="{F71EAE3B-F12E-4031-A0A7-91CBCA4E53E4}">
      <text>
        <r>
          <rPr>
            <b/>
            <sz val="9"/>
            <color indexed="81"/>
            <rFont val="Tahoma"/>
            <family val="2"/>
          </rPr>
          <t>Naturaleza del concepto (ver menú contextual)</t>
        </r>
      </text>
    </comment>
    <comment ref="C3" authorId="0" shapeId="0" xr:uid="{FA5EA0FE-D2A7-47D0-BC37-1062F99B3417}">
      <text>
        <r>
          <rPr>
            <b/>
            <sz val="9"/>
            <color indexed="81"/>
            <rFont val="Tahoma"/>
            <family val="2"/>
          </rPr>
          <t>Unidad de medida a la que se refiere el precio unitario
Las unidades de tiempo de la maquinaria y la mano de obra afectan a los cálculos de duraciones y recursos
D*, d*: Dias x Horas laborables del día (Obra.CalcDurLab)
S*, s*, W*, w*: Semanas x 5 días
M*, m*: Meses x Días laborables del mes (Obra.CalcDurMes)
A*, a*, Y*, y*: Años x 12</t>
        </r>
      </text>
    </comment>
    <comment ref="D3" authorId="0" shapeId="0" xr:uid="{64BB02D8-5001-4547-BE4B-9C6DE3C12B0E}">
      <text>
        <r>
          <rPr>
            <b/>
            <sz val="9"/>
            <color indexed="81"/>
            <rFont val="Tahoma"/>
            <family val="2"/>
          </rPr>
          <t>Texto breve que facilita la visualización, la búsqueda y la impresión del concepto en lugar del texto
El color corresponde al estado, que se modifica con el menú contextual, actualizándose la fecha del color correspondiente</t>
        </r>
      </text>
    </comment>
    <comment ref="E3" authorId="0" shapeId="0" xr:uid="{4EBA9A95-25FB-44A8-901F-7A4754AA03EF}">
      <text>
        <r>
          <rPr>
            <b/>
            <sz val="9"/>
            <color indexed="81"/>
            <rFont val="Tahoma"/>
            <family val="2"/>
          </rPr>
          <t>Descripción corta de la línea de medición</t>
        </r>
      </text>
    </comment>
    <comment ref="F3" authorId="0" shapeId="0" xr:uid="{4441DB49-C122-4C15-9577-2D8ED838A15C}">
      <text>
        <r>
          <rPr>
            <b/>
            <sz val="9"/>
            <color indexed="81"/>
            <rFont val="Tahoma"/>
            <family val="2"/>
          </rPr>
          <t>Columna A: Número de unidades iguales de la línea de medición</t>
        </r>
      </text>
    </comment>
    <comment ref="G3" authorId="0" shapeId="0" xr:uid="{E1B890EA-EAC3-481C-821E-2C19E87791D0}">
      <text>
        <r>
          <rPr>
            <b/>
            <sz val="9"/>
            <color indexed="81"/>
            <rFont val="Tahoma"/>
            <family val="2"/>
          </rPr>
          <t>Columna B: Longitud de la línea de medición</t>
        </r>
      </text>
    </comment>
    <comment ref="H3" authorId="0" shapeId="0" xr:uid="{5ACD6ED6-0C68-49C0-94BD-2437A5A22992}">
      <text>
        <r>
          <rPr>
            <b/>
            <sz val="9"/>
            <color indexed="81"/>
            <rFont val="Tahoma"/>
            <family val="2"/>
          </rPr>
          <t>Columna C: Anchura de la línea de medición</t>
        </r>
      </text>
    </comment>
    <comment ref="I3" authorId="0" shapeId="0" xr:uid="{84A87FA0-A86D-49CB-9E97-BC4D039E2B9F}">
      <text>
        <r>
          <rPr>
            <b/>
            <sz val="9"/>
            <color indexed="81"/>
            <rFont val="Tahoma"/>
            <family val="2"/>
          </rPr>
          <t>Columna D: Altura de la línea de medición</t>
        </r>
      </text>
    </comment>
    <comment ref="J3" authorId="0" shapeId="0" xr:uid="{3A4FA0D2-1CB8-4D53-B7B6-BEEC132AC004}">
      <text>
        <r>
          <rPr>
            <b/>
            <sz val="9"/>
            <color indexed="81"/>
            <rFont val="Tahoma"/>
            <family val="2"/>
          </rPr>
          <t>Cantidad
Verde: Referencia a otra partida 
Naranja: Fórmula de medición 
Azul: Expresión 
Magenta: Calculado a partir de las dimensiones 
Negro: Introducido directamente</t>
        </r>
      </text>
    </comment>
    <comment ref="K3" authorId="0" shapeId="0" xr:uid="{ADCC84F1-71AC-4226-8C44-25FE08362A66}">
      <text>
        <r>
          <rPr>
            <b/>
            <sz val="9"/>
            <color indexed="81"/>
            <rFont val="Tahoma"/>
            <family val="2"/>
          </rPr>
          <t>Cantidad o rendimiento del concepto en su superior en el presupuesto
Magenta: Proviene de las líneas de medición 
Negro: Si se introduce por el usuario se retiran del presupuesto las líneas de medición, si existen
Fondo gris: Puede anularse para no tener en cuenta la cantidad del concepto en un superior determinado</t>
        </r>
      </text>
    </comment>
    <comment ref="L3" authorId="0" shapeId="0" xr:uid="{C06B92C3-D5B6-4D3C-BA79-F70AD57D054F}">
      <text>
        <r>
          <rPr>
            <b/>
            <sz val="9"/>
            <color indexed="81"/>
            <rFont val="Tahoma"/>
            <family val="2"/>
          </rPr>
          <t>Precio unitario principal del concepto
Puede ser el precio del presupuesto, de venta o de oferta
Cuando se usan precios de coste y de venta el coste estimado figura en el precio objetivo "Obj"
Magenta: Calculado a partir de los conceptos inferiores, si se modifica pasa a ser bloqueado
Rojo: Bloqueado, puede ser distinto al resultante de sus inferiores
Fondo gris: Anulado, el concepto no interviene en el presupuesto
Precios.Pres
Precio asignado a la entidad que aparece en las ventanas de precios múltiples, como divisas, precios y ofertantes
Negro: Introducido por usuario
Magenta: Calculado
Fondo rosa: Valor de defecto</t>
        </r>
      </text>
    </comment>
    <comment ref="M3" authorId="0" shapeId="0" xr:uid="{EF312011-0AC0-403E-8755-4DAB6F9B7B5C}">
      <text>
        <r>
          <rPr>
            <b/>
            <sz val="9"/>
            <color indexed="81"/>
            <rFont val="Tahoma"/>
            <family val="2"/>
          </rPr>
          <t>Presupuesto vigente, suma de presupuesto inicial y modificaciones aprobadas
Incluye costes indirectos (PEM) si esta definido el porcentaje
Magenta: El producto de la cantidad por el precio del presupuesto está afectado por un factor o por el porcentaje de costes indirectos</t>
        </r>
      </text>
    </comment>
  </commentList>
</comments>
</file>

<file path=xl/sharedStrings.xml><?xml version="1.0" encoding="utf-8"?>
<sst xmlns="http://schemas.openxmlformats.org/spreadsheetml/2006/main" count="366" uniqueCount="110">
  <si>
    <t>Sistema de monitorización y biosensorización ULBIOS WATER</t>
  </si>
  <si>
    <t>Presupuesto</t>
  </si>
  <si>
    <t>Código</t>
  </si>
  <si>
    <t>Nat</t>
  </si>
  <si>
    <t>Ud</t>
  </si>
  <si>
    <t>Resumen</t>
  </si>
  <si>
    <t>Comentario</t>
  </si>
  <si>
    <t>N</t>
  </si>
  <si>
    <t>Longitud</t>
  </si>
  <si>
    <t>Anchura</t>
  </si>
  <si>
    <t>Altura</t>
  </si>
  <si>
    <t>Cantidad</t>
  </si>
  <si>
    <t>CanPres</t>
  </si>
  <si>
    <t>Pres</t>
  </si>
  <si>
    <t>ImpPres</t>
  </si>
  <si>
    <t>ULBIOS WATER</t>
  </si>
  <si>
    <t>Capítulo</t>
  </si>
  <si>
    <t/>
  </si>
  <si>
    <t>ULBIOS_PSL_PSA_AFS</t>
  </si>
  <si>
    <t>Partida</t>
  </si>
  <si>
    <t>Sistema de monitorización y biosensorización ULBIOS WATER IMPULSION AGUA FRIA</t>
  </si>
  <si>
    <t>Suministro, montaje y puesta en marcha del sistema de monitorización ULBIOS Water AFS como solución digital de vigilancia en continuo, muestreo y evaluación de riesgos definidos en el Plan Sanitario de Legionella y/o Plan Sanitario del Agua según el RD487/2022, RD614/2024 y RD3/2023. El equipo consta de sonda multiparamétrica sin membrana fabricado en acero inoxidable 304 basado en principios electroquímicos para la determinación de pH, Cloro Libre, ORP y temperatura, para unas condiciones de servicio máximas de 6,9 bar hasta 49ºC, para rangos de entre 0-14 en pH con una sensibilidad de 0,01unidades, con medida precisa de cloro libre para un rango entre 0 y 5 ppm con una precisión de 0,01mg/l  y medida de ORP para un rango +/-1500Mv, con compensación simultánea por temperatura y pH según la metodología húmeda DPD, alimentación 24Vdc y salida dual 4/20 mA y/o  Modbus. Incluyendo el suministro del reservorio (celda de flujo), regulador de caudal y rotámetro. Incluyendo parte proporcional de cableado, accesorios y pequeño material que se precise en el montaje. Incluyendo el suministro e instalación de armario Ulbios Gateway totalmente programado y preconfigurado para conexión de sondas ULBIOS WATER de dimensiones 360x360X180mm, IP65, con alimentación eléctrica de sondas mediante fuentes de alimentación de 220V a 12/24 Vdc e interconexión mediante router industrial de altas prestaciones con certificados CE/RED, UKCA, CB, RoHS, REACH, FCC, UL/CSA. El router industrial dispone de entradas/salidas digitales, módem 4G LTE Cat 4 (retro compatible con 3G/2G) integrado con capacidad de transmisión de hasta 150 Mbps, interfaces Ethernet 10/100 Mbps (3 LAN + 1 WAN), Wi-Fi 802.11 b/g/n (2,4 GHz), RS-232, RS-485 aislado galvánicamente, y puerto USB 2.0. Incluye un módulo GNSS y ranuras para doble SIM (2FF), con conmutación automática en función de la intensidad de señal o consumo de datos. La envolvente del equipo es auto extinguible V0, con protección de choque eléctrico mediante doble aislamiento (Clase II) y categoría de instalación III. Dispone de protección contra inversión de polaridad y sobretensiones, con rango de alimentación 9–30 V DC y consumo máximo inferior a 7 W. El router industrial cumple con los principales estándares de seguridad y compatibilidad electromagnética y dispone de carcasa IP30, operativa en entornos industriales entre -40 °C y +75 °C. El microcontrolador (uC) del router industrial ejecuta un kernel de Linux diseñado y compilado específicamente para ULBIOS Water, contando con SystemD como «daemon» para la gestión del sistema y trasmisión de lecturas cuarto-horarias vía SIM a ULBIOS Platform, permitiendo el acceso y mantenimiento en remoto vía SSH. También se permite la gestión avanzada para lectura y/o exposición de datos mediante Modbus RTU/TCP facilitando la integración con plataformas SCADA, BMS o IoT industriales.   El armario Ulbios Gateway dispone de diferencial, magnetotérmico, toma de corriente y cableados a bornas de las señales de alimentación y comunicación, con todos los accesorios necesarios. Se considera todo ello instalado, verificado y con los controles y pruebas necesarios, así como los certificados de marcado CE, homologaciones y documentación técnica exigida por D.F, incluyendo puesta en marcha del sistema ULBIOS Water y un año de servicio de digitalización. La unidad se medirá instalada, conexionada, calibrada, y comprobando su correcto funcionamiento.</t>
  </si>
  <si>
    <t>sondaphorpfcltemprr</t>
  </si>
  <si>
    <t>u</t>
  </si>
  <si>
    <t>Sonda multiparamétrica ph,orp, cloro libre y temperatura con reservorio y rotámetro</t>
  </si>
  <si>
    <t>Sonda multiparamétrica sin membrana fabricado en acero inoxidable 304 basado en principios electroquímicos para la determinación de pH, Cloro Libre, ORP y temperatura, para unas condiciones de servicio máximas de 6,9 bar y 49ºC, para rangos de entre 0-14 en pH con una sensibilidad de 0,01, con medida precisa de cloro libre para un rango entre 0 y 5 ppm con una precisión de 0,01mg/l  y medida de ORP para un rango +/-1500Mv, con compensación simultánea por temperatura y pH según la metodología húmeda DPD, alimentación 24Vdc y salida dual 4/20 mA y/o  Modbus. Incluyendo el suministro del reservorio (celda de flujo), regulador de caudal y rotámetro.</t>
  </si>
  <si>
    <t>comunicaciones</t>
  </si>
  <si>
    <t>Material</t>
  </si>
  <si>
    <t>Hardware comunicación Ulbios gateway</t>
  </si>
  <si>
    <t>cuadrocomradio</t>
  </si>
  <si>
    <t>Cuadro comunicaciones con radio</t>
  </si>
  <si>
    <t>pem</t>
  </si>
  <si>
    <t>Puesta en marcha</t>
  </si>
  <si>
    <t>mataux</t>
  </si>
  <si>
    <t>Material auxiliar</t>
  </si>
  <si>
    <t>mo0010</t>
  </si>
  <si>
    <t>Mano de obra</t>
  </si>
  <si>
    <t>h</t>
  </si>
  <si>
    <t>Técnico</t>
  </si>
  <si>
    <t>mo001</t>
  </si>
  <si>
    <t>Oficial electricista</t>
  </si>
  <si>
    <t>mo003</t>
  </si>
  <si>
    <t>Ayudante electricista</t>
  </si>
  <si>
    <t>mo004</t>
  </si>
  <si>
    <t>Oficial 1º fontanero</t>
  </si>
  <si>
    <t>ulsreport-af</t>
  </si>
  <si>
    <t>Servicio de digitalización anual</t>
  </si>
  <si>
    <t>%0200</t>
  </si>
  <si>
    <t>Otros</t>
  </si>
  <si>
    <t>%</t>
  </si>
  <si>
    <t>Medios auxiliares</t>
  </si>
  <si>
    <t>Total ULBIOS_PSL_PSA_AFS</t>
  </si>
  <si>
    <t>ULBIOS_PSL_PSA_RACS</t>
  </si>
  <si>
    <t>Sistema de monitorización y biosensorización ULBIOS WATER retorno ACS BIO</t>
  </si>
  <si>
    <t>Suministro, montaje y puesta en marcha del sistema de biosensorización ULBIOS Water retorno ACS BIO y suministro colector PSL_PSA  como solución digital de vigilancia en contínuo, muestreo y evaluación de riesgos definidos en el Plan Sanitario de Legionella y/o Plan Sanitario del Agua según el RD487/2022, RD614/2024 y RD3/2023. El equipo consta de biosensor de Biofilm con electrodo de trabajo de Titanio y lectura a tiempo real de bioactividad del crecimiento (o descenso) de biofilms asociados al metabolismo aeróbico con sensibilidad para detectar una cobertura orgánica de su superficie de a partir del 1 %, en condiciones de servicio de &lt;10bar y hasta 60ºC de temperatura, alimentación de 12V y salida Modbus. Sonda de temperatura RTD PT100 clase A con vaina de acero Inox 316 y termopozo de diámetro 6mm y 75mm de longitud, para rangos de temperatura entre 0-100ºC y salida 4-20mA, una de ellas en el colector y otra en impulsión de ACS y sonda de presión con precisión del 1% FE sg IEC6670 y 0,5% FE sg BSFL, para rangos entre 0-16bar, alimentación 24Vdc y salida 4-20mA. Incluyendo suministro colector PSA embridado fabricado con tubo NIRON PREMIUM de polipropileno copolímero random PP-RCT RA 7050 resistente a la degradación oxidativa por hipoclorito de sodio con clasificación de resistencia al cloro CLASE3 según ASTMF876, compuesto con fibra de vidrio (1/4)PP-RCT // (2/4)PP-RCT+FV // (1/4)PP-RCT, SDR 7,3, Clase 1/10-2/10-4/10-5/6. Fabricado y certificado según especificaciones para sistemas a presión de tuberías de PP-RCT con fibra de vidrio AENOR RP 1,78, ASTM F2389 , NSF/ANSI Standard 14, certificado de idoneidad para trasiego de agua potable según norma NSF/ANSI Standard 61 (C.HOT 180 °F/82 °C) y certificado ASTM F2023: Ensayo para la evaluación de la resistencia a la degradación oxidativa de las tuberías y accesorios en instalaciones de agua caliente clorada, acabado en sus extremos en bridas o racores y válvulas de esfera. Incluyendo parte proporcional de cableado, accesorios y pequeño material que se precise en el montaje. Incluyendo el suministro e instalación de armario Ulbios Gateway totalmente programado y preconfigurado para conexión de sondas ULBIOS WATER de dimensiones 360x360X180mm, IP65, con alimentación eléctrica de sondas mediante fuentes de alimentación de 220V a 12/24 Vdc e interconexión mediante router industrial de altas prestaciones con certificados CE/RED, UKCA, CB, RoHS, REACH, FCC, UL/CSA. El router industrial dispone de entradas/salidas digitales, módem 4G LTE Cat 4 (retro compatible con 3G/2G) integrado con capacidad de transmisión de hasta 150 Mbps, interfaces Ethernet 10/100 Mbps (3 LAN + 1 WAN), Wi-Fi 802.11 b/g/n (2,4 GHz), RS-232, RS-485 aislado galvánicamente, y puerto USB 2.0. Incluye un módulo GNSS y ranuras para doble SIM (2FF), con conmutación automática en función de la intensidad de señal o consumo de datos. La envolvente del equipo es auto extinguible V0, con protección de choque eléctrico mediante doble aislamiento (Clase II) y categoría de instalación III. Dispone de protección contra inversión de polaridad y sobretensiones, con rango de alimentación 9–30 V DC y consumo máximo inferior a 7 W. El router industrial cumple con los principales estándares de seguridad y compatibilidad electromagnética y dispone de carcasa IP30, operativa en entornos industriales entre -40 °C y +75 °C. El microcontrolador (uC) del router industrial ejecuta un kernel de Linux diseñado y compilado específicamente para ULBIOS Water, contando con SystemD como «daemon» para la gestión del sistema y trasmisión de lecturas cuarto-horarias vía SIM a ULBIOS Platform, permitiendo el acceso y mantenimiento en remoto vía SSH. También se permite la gestión avanzada para lectura y/o exposición de datos mediante Modbus RTU/TCP facilitando la integración con plataformas SCADA, BMS o IoT industriales.   El armario Ulbios Gateway dispone de diferencial, magnetotérmico, toma de corriente y cableados a bornas de las señales de alimentación y comunicación, con todos los accesorios necesarios. Se considera todo ello instalado, verificado y con los controles y pruebas necesarios, así como los certificados de marcado CE, homologaciones y documentación técnica exigida por D.F, incluyendo puesta en marcha del sistema ULBIOS Water, un año de servicio de digitalización y un año de servicio de consultoría del riesgo de Legionella. La unidad se medirá instalada, conexionada, calibrada, y comprobando su correcto funcionamiento.</t>
  </si>
  <si>
    <t>colectorpremium</t>
  </si>
  <si>
    <t>Colector PSA NIRON PREMIUM PP-RCT con fibra de vidrio SDR 7,3/ Serie 3.2</t>
  </si>
  <si>
    <t>sondabiofilm</t>
  </si>
  <si>
    <t>Sonda Biofilm</t>
  </si>
  <si>
    <t>Biosensor de Biofilm con electrodo de trabajo de Titanio y lectura a tiempo real de bioactividad del crecimiento (o descenso) de biofilms asociados al metabolismo aeróbico con sensibilidad para detectar una cobertura orgánica de su superficie de a partir del 1 %, en condiciones de servicio de &lt;10bar y hasta 60ºC de temperatura, alimentación de 12V y salida Modbus.</t>
  </si>
  <si>
    <t>sondapresion</t>
  </si>
  <si>
    <t>Sonda Presion</t>
  </si>
  <si>
    <t>Sonda de presión con cuerpo de acero inoxidable 304, para rangos de presión entre 0-16bar, con precisión del 1% FE según IEC6670, alimentación 24Vdc y salida 4/20 mA.</t>
  </si>
  <si>
    <t>sondatemperatura</t>
  </si>
  <si>
    <t>Sonda Temperatura</t>
  </si>
  <si>
    <t>Sonda de temperatura RTD PT100 clase A con vaina de acero Inox 316 y termopozo  inox de diámetro 6mm y 75mm de longitud, para rangos de temperatura entre 0-100ºC y salida 4/20 mA.</t>
  </si>
  <si>
    <t>ulsreport</t>
  </si>
  <si>
    <t>ulslegionela</t>
  </si>
  <si>
    <t>Servicio anual de Consultoria Predicción del Riesgo de Legionella</t>
  </si>
  <si>
    <t>Total ULBIOS_PSL_PSA_RACS</t>
  </si>
  <si>
    <t>ULBIOS_PSL_PSA_CT</t>
  </si>
  <si>
    <t>Sistema de monitorización y biosensorización ULBIOS WATER Cooling Tower circuito de retorno</t>
  </si>
  <si>
    <t>Suministro, montaje y puesta en marcha del sistema de biosensorización ULBIOS Water Cooling Tower en circuito de retorno y suministro colector PSL_PSA  como solución digital de vigilancia en contínuo, muestreo y evaluación de riesgos definidos en el Plan Sanitario de Legionella y/o Plan Sanitario del Agua según el RD487/2022, RD614/2024 y RD3/2023.El equipo consta de biosensor de Biofilm con electrodo de trabajo de Titanio y lectura a tiempo real de bioactividad del crecimiento (o descenso) de biofilms asociados al metabolismo aeróbico con sensibilidad para detectar una cobertura orgánica de su superficie de a partir del 1 %, en condiciones de servicio de &lt;10bar y hasta 60ºC de temperatura, alimentación de 12V y salida Modbus. Sonda de pH con cuerpo en acero inoxidable 304, con sensor plano tipo burbuja para pH, para condiciones de servicio máximas de 7 bar y temperaturas de operación entre 4 y 49ºC , para rangos de entre 0-14, alimentación 24Vdc y salida dual 4/20 mA y/o Modbus. Sensor de conductividad de grado industrial, diseñado para instalación in-line y medición de conductividad en rango medio, especialmente recomendable para el control de conductividad en circuitos de torres de refrigeración con medidas entre 0,02–10.000 µS/cm; con sonda de temperatura RTD PT100 integrada, alimentación 24Vdc y salida dual 4/20 mA y/o Modbus. Incluyendo suministro colector PSL/PSA embridado fabricado con tubo NIRON PREMIUM de polipropileno copolímero random PP-RCT RA 7050 resistente a la degradación oxidativa por hipoclorito de sodio con clasificación de resistencia al cloro CLASE3 según ASTMF876, compuesto con fibra de vidrio (1/4)PP-RCT // (2/4)PP-RCT+FV // (1/4)PP-RCT, SDR 7,3, Clase 1/10-2/10-4/10-5/6. Fabricado y certificado según especificaciones para sistemas a presión de tuberías de PP-RCT con fibra de vidrio AENOR RP 1,78, ASTM F2389 , NSF/ANSI Standard 14, certificado de idoneidad para trasiego de agua potable según norma NSF/ANSI Standard 61 (C.HOT 180 °F/82 °C) y certificado ASTM F2023: Ensayo para la evaluación de la resistencia a la degradación oxidativa de las tuberías y accesorios en instalaciones de agua caliente clorada, acabado en sus extremos en bridas o racores y válvulas de esfera. Incluyendo parte proporcional de cableado, accesorios y pequeño material que se precise en el montaje. Incluyendo el suministro e instalación de armario Ulbios Gateway totalmente programado y preconfigurado para conexión de sondas ULBIOS WATER de dimensiones 360x360X180mm, IP65, con alimentación eléctrica de sondas mediante fuentes de alimentación de 220V a 12/24 Vdc e interconexión mediante router industrial de altas prestaciones con certificados CE/RED, UKCA, CB, RoHS, REACH, FCC, UL/CSA. El router industrial dispone de entradas/salidas digitales, módem 4G LTE Cat 4 (retro compatible con 3G/2G) integrado con capacidad de transmisión de hasta 150 Mbps, interfaces Ethernet 10/100 Mbps (3 LAN + 1 WAN), Wi-Fi 802.11 b/g/n (2,4 GHz), RS-232, RS-485 aislado galvánicamente, y puerto USB 2.0. Incluye un módulo GNSS y ranuras para doble SIM (2FF), con conmutación automática en función de la intensidad de señal o consumo de datos. La envolvente del equipo es auto extinguible V0, con protección de choque eléctrico mediante doble aislamiento (Clase II) y categoría de instalación III. Dispone de protección contra inversión de polaridad y sobretensiones, con rango de alimentación 9–30 V DC y consumo máximo inferior a 7 W. El router industrial cumple con los principales estándares de seguridad y compatibilidad electromagnética y dispone de carcasa IP30, operativa en entornos industriales entre -40 °C y +75 °C. El microcontrolador (uC) del router industrial ejecuta un kernel de Linux diseñado y compilado específicamente para ULBIOS Water, contando con SystemD como «daemon» para la gestión del sistema y trasmisión de lecturas cuarto-horarias vía SIM a ULBIOS Platform, permitiendo el acceso y mantenimiento en remoto vía SSH. También se permite la gestión avanzada para lectura y/o exposición de datos mediante Modbus RTU/TCP facilitando la integración con plataformas SCADA, BMS o IoT industriales.   El armario Ulbios Gateway dispone de diferencial, magnetotérmico, toma de corriente y cableados a bornas de las señales de alimentación y comunicación, con todos los accesorios necesarios. Se considera todo ello instalado, verificado y con los controles y pruebas necesarios, así como los certificados de marcado CE, homologaciones y documentación técnica exigida por D.F, incluyendo puesta en marcha del sistema ULBIOS Water, un año de servicio de digitalización y un año de servicio de consultoría del riesgo de Legionella. La unidad se medirá instalada, conexionada, calibrada, y comprobando su correcto funcionamiento.</t>
  </si>
  <si>
    <t>sondaconductividad</t>
  </si>
  <si>
    <t>Sonda conductividad / Temperatura</t>
  </si>
  <si>
    <t>Sensor de conductividad de grado industrial, diseñado para instalación in-line y medición de conductividad en rango medio, especialmente recomendable para el control de conductividad en circuitos cerrados de climatización, agua de alimentación de calderas, procesos de ósmosis inversa (RO) y otras aplicaciones generales de proceso como agua industrial y torres de refrigeración con medidas entre 0,02–10.000 µS/cm; con sonda de temperatura RTD PT100 integrada, alimentación 24Vdc y salida dual 4/20 mA y/o Modbus.</t>
  </si>
  <si>
    <t>sondaph</t>
  </si>
  <si>
    <t>Sonda pH / Temperatura</t>
  </si>
  <si>
    <t>Sonda de pH y temperatura con cuerpo en acero inoxidable 304, con sensor plano tipo burbuja para pH, con compensación simultánea por temperatura, para condiciones de servicio máximas de 7 bar y temperaturas de operación entre 4 y 49ºC , para rangos de entre 0-14, alimentación 24Vdc y salida dual 4/20 mA y/o Modbus.</t>
  </si>
  <si>
    <t>Total ULBIOS_PSL_PSA_CT</t>
  </si>
  <si>
    <t>ULBIOS_PSL_PSA_CC</t>
  </si>
  <si>
    <t>Sistema de monitorización y biosensorización ULBIOS WATER Circuito Cerrado de climatización</t>
  </si>
  <si>
    <t>Suministro, montaje y puesta en marcha del sistema de monitorización ULBIOS Water para el control de la calidad del fluido en circuitos cerrados de climatización. El equipo consta de biosensor de Biofilm con electrodo de trabajo de Titanio y lectura a tiempo real de bioactividad del crecimiento (o descenso) de biofilms asociados al metabolismo aeróbico con sensibilidad para detectar una cobertura orgánica de su superficie de a partir del 1 %, en condiciones de servicio de &lt;10bar y hasta 60ºC de temperatura, alimentación de 12V y salida Modbus. Sonda de pH y ORP con cuerpo en acero inoxidable 304, con disco de platino sobre dimensionado para la medición de ORP y un elemento sensor plano tipo burbuja para pH, para condiciones de servicio máximas de 7 bar y temperaturas de operación entre 4 y 49ºC , para rangos de entre 0-14 en pH y +/-1500mV de ORP, alimentación 24Vdc y salida dual 4/20 mA y/o Modbus. Sensor de conductividad de grado industrial, diseñado para instalación in-line y medición de conductividad en rango medio, especialmente recomendable para el control de conductividad en  circuitos cerrados de climatización, agua de alimentación de calderas, procesos de ósmosis inversa (RO) y otras aplicaciones generales de proceso, con medidas entre 0,02–10.000 µS/cm; con sonda de temperatura RTD PT100 integrada, alimentación 24Vdc y salida dual 4/20 mA y/o Modbus. Incluyendo el suministro del adaptador in -line ULBIOS en acero inoxidable 316 Rosca macho de 2. Incluyendo parte proporcional de cableado, accesorios y pequeño material que se precise en el montaje. Incluyendo el suministro e instalación de armario Ulbios Gateway totalmente programado y preconfigurado para conexión de sondas ULBIOS WATER de dimensiones 360x360X180mm, IP65, con alimentación eléctrica de sondas mediante fuentes de alimentación de 220V a 12/24 Vdc e interconexión mediante router industrial de altas prestaciones con certificados CE/RED, UKCA, CB, RoHS, REACH, FCC, UL/CSA. El router industrial dispone de entradas/salidas digitales, módem 4G LTE Cat 4 (retro compatible con 3G/2G) integrado con capacidad de transmisión de hasta 150 Mbps, interfaces Ethernet 10/100 Mbps (3 LAN + 1 WAN), Wi-Fi 802.11 b/g/n (2,4 GHz), RS-232, RS-485 aislado galvánicamente, y puerto USB 2.0. Incluye un módulo GNSS y ranuras para doble SIM (2FF), con conmutación automática en función de la intensidad de señal o consumo de datos. La envolvente del equipo es auto extinguible V0, con protección de choque eléctrico mediante doble aislamiento (Clase II) y categoría de instalación III. Dispone de protección contra inversión de polaridad y sobretensiones, con rango de alimentación 9–30 V DC y consumo máximo inferior a 7 W. El router industrial cumple con los principales estándares de seguridad y compatibilidad electromagnética y dispone de carcasa IP30, operativa en entornos industriales entre -40 °C y +75 °C. El microcontrolador (uC) del router industrial ejecuta un kernel de Linux diseñado y compilado específicamente para ULBIOS Water, contando con SystemD como «daemon» para la gestión del sistema y trasmisión de lecturas cuarto-horarias vía SIM a ULBIOS Platform, permitiendo el acceso y mantenimiento en remoto vía SSH. También se permite la gestión avanzada para lectura y/o exposición de datos mediante Modbus RTU/TCP facilitando la integración con plataformas SCADA, BMS o IoT industriales.   El armario Ulbios Gateway dispone de diferencial, magnetotérmico, toma de corriente y cableados a bornas de las señales de alimentación y comunicación, con todos los accesorios necesarios. Se considera todo ello instalado, verificado y con los controles y pruebas necesarios, así como los certificados de marcado CE, homologaciones y documentación técnica exigida por D.F, incluyendo puesta en marcha del sistema ULBIOS Water, un año de servicio de digitalización y un año de servicio de consultoría del riesgo de corrosión del sistema. La unidad se medirá instalada, conexionada, calibrada, y comprobando su correcto funcionamiento.</t>
  </si>
  <si>
    <t>sondaorp</t>
  </si>
  <si>
    <t>Sonda pH / ORP / Temperatura</t>
  </si>
  <si>
    <t>Sonda de pH, ORP y temperatura con cuerpo en acero inoxidable 304, con disco de platino sobre dimensionado para la medición de ORP y un elemento sensor plano tipo burbuja para pH, con compensación simultánea por temperatura, para condiciones de servicio máximas de 7 bar y temperaturas de operación entre 4 y 49ºC , para rangos de entre 0-14 en pH y +/-1500mV de ORP, alimentación 24Vdc y salida dual 4/20 mA y/o Modbus.</t>
  </si>
  <si>
    <t>Total ULBIOS_PSL_PSA_CC</t>
  </si>
  <si>
    <t>ULBIOS_SONDAS</t>
  </si>
  <si>
    <t>Unitarios Sondas</t>
  </si>
  <si>
    <t>sondaturbidez</t>
  </si>
  <si>
    <t>Sonda Turbidez</t>
  </si>
  <si>
    <t>Sonda de turbidez con tecnología óptica, Para rangos de medición desde 0 hasta 1000 NTU con resolución ultra-baja, según norma ISO 7027. Disponen de luz LED infrarrojo (860 nm). Aptos para unas condiciones de servicio máximas de 6,9 bar y 50ºC, alimentación 24Vdc y salida dual 4/20 mA y/o  Modbus. Incluyendo el suministro del reservorio (celda de flujo), regulador de caudal y rotámetro.</t>
  </si>
  <si>
    <t>sondao2</t>
  </si>
  <si>
    <t>Sonda Oxígeno Disuelto</t>
  </si>
  <si>
    <t>Sensor óptico de oxígeno disuelto (OD) y cuerpo en acero inoxidable 304, con tecnología avanzada de detección de fluorescencia, utilizando detección de luz azul/roja con fuentes de luz de excitación y de referencia, lo que permite un amplio rango de detección de 0.004 – 20 mg/L. Con sensor de temperatura y presión integrados para la realización de compensación automática de la medición de oxígeno disuelto en función de las condiciones ambientales, para condiciones de servicio máximas de 10 bar y temperaturas de operación entre 0 y 45ºC, alimentación 24Vdc y salida dual 4/20 mA y/o Modbus.</t>
  </si>
  <si>
    <t>sondaglicol</t>
  </si>
  <si>
    <t>Sonda Monoetilenglicol / Monopropilenglicol</t>
  </si>
  <si>
    <t>Refractómetro digital en línea en acero inoxidable 316L para la medición del índice de refracción con lectura directa y precisa de la concentración de monoetilenglicol (MEG) y monopropilenglicol (MPG) con rango de medición de 0-100%. Incorpora sensor de temperatura y ecuaciones dependientes de la temperatura para una ajustada conversión con precisión del +/-0,1%. Para condiciones de servicio máximas de 10 bar, 0,8l/s y temperaturas de operación entre -20 y 70ºC, alimentación 24Vdc y salida dual 4/20 mA y/o Modbus. Incluye celda de flujo en acero inox 316L para instalación.</t>
  </si>
  <si>
    <t>Total ULBIOS_SONDAS</t>
  </si>
  <si>
    <t>Total ULBIOS WATER</t>
  </si>
  <si>
    <t>ULBIOS TT.</t>
  </si>
  <si>
    <t>Sistema de monitorización de termos ULBIOS TT</t>
  </si>
  <si>
    <t>ULBIOS TT</t>
  </si>
  <si>
    <t>Suministro y montaje del dispositivo de monitorización de temperatura ULBIOS TT de elementos de almacenamiento de agua de ACS con número de patente ES 1314081Y, como solución digital de vigilancia en contínuo, muestreo y evaluación de riesgos definidos en el Plan Sanitario de Legionella y/o Plan Sanitario del Agua según el RD487/2022 en termos eléctricos y/o puntos de la red de ACS. El equipo consta de sonda de temperatura digital con medida desde -55ºC a 125ºC y precisión de 0,5ºC, incluyendo comunicador mediante NB-IoT de Telefonica Tech y alimentación mediante bateria de litio de larga duración y/o alimentación a 220V. Incluye accesorios para colocación en termo y/o punto de la red. Se considera todo ello instalado, verificado y con los controles y pruebas necesarios, así como los certificados, homologaciones y documentación técnica exigida por D.F. La unidad se medirá instalada, conexionada, calibrada, y comprobando su correcto funcionamiento.</t>
  </si>
  <si>
    <t>ULBIOS_TT</t>
  </si>
  <si>
    <t>ulsreportTT</t>
  </si>
  <si>
    <t>Servicio de Digitalización anual ULBIOS TT</t>
  </si>
  <si>
    <t>Total ULBIOS TT</t>
  </si>
  <si>
    <t>Total ULBIOS TT.</t>
  </si>
  <si>
    <t>Total TUBERÍA NIRON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</si>
</sst>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x14ac:knownFonts="1">
    <font>
      <sz val="11"/>
      <color theme="1"/>
      <name val="Aptos Narrow"/>
      <family val="2"/>
      <scheme val="minor"/>
    </font>
    <font>
      <b/>
      <sz val="10"/>
      <color theme="1"/>
      <name val="Aptos Narrow"/>
      <family val="2"/>
      <scheme val="minor"/>
    </font>
    <font>
      <b/>
      <sz val="14"/>
      <color theme="1"/>
      <name val="Aptos Narrow"/>
      <family val="2"/>
      <scheme val="minor"/>
    </font>
    <font>
      <b/>
      <sz val="9"/>
      <color indexed="81"/>
      <name val="Tahoma"/>
      <family val="2"/>
    </font>
    <font>
      <b/>
      <i/>
      <sz val="10"/>
      <color theme="1"/>
      <name val="Aptos Narrow"/>
      <family val="2"/>
      <scheme val="minor"/>
    </font>
    <font>
      <b/>
      <sz val="8"/>
      <color theme="1"/>
      <name val="Aptos Narrow"/>
      <family val="2"/>
      <scheme val="minor"/>
    </font>
    <font>
      <b/>
      <sz val="8"/>
      <color rgb="FFFF40FF"/>
      <name val="Aptos Narrow"/>
      <family val="2"/>
      <scheme val="minor"/>
    </font>
    <font>
      <sz val="8"/>
      <color theme="1"/>
      <name val="Aptos Narrow"/>
      <family val="2"/>
      <scheme val="minor"/>
    </font>
    <font>
      <sz val="8"/>
      <color rgb="FFFF40FF"/>
      <name val="Aptos Narrow"/>
      <family val="2"/>
      <scheme val="minor"/>
    </font>
  </fonts>
  <fills count="5">
    <fill>
      <patternFill patternType="none"/>
    </fill>
    <fill>
      <patternFill patternType="gray125"/>
    </fill>
    <fill>
      <patternFill patternType="solid">
        <fgColor rgb="FF98C7AF"/>
        <bgColor indexed="64"/>
      </patternFill>
    </fill>
    <fill>
      <patternFill patternType="solid">
        <fgColor rgb="FFFFEDDB"/>
        <bgColor indexed="64"/>
      </patternFill>
    </fill>
    <fill>
      <patternFill patternType="solid">
        <fgColor rgb="FFC0C0C0"/>
        <bgColor indexed="64"/>
      </patternFill>
    </fill>
  </fills>
  <borders count="1">
    <border>
      <left/>
      <right/>
      <top/>
      <bottom/>
      <diagonal/>
    </border>
  </borders>
  <cellStyleXfs count="1">
    <xf numFmtId="0" fontId="0" fillId="0" borderId="0"/>
  </cellStyleXfs>
  <cellXfs count="24">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0" fontId="5" fillId="2" borderId="0" xfId="0"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0" fontId="7" fillId="0" borderId="0" xfId="0" applyFont="1" applyAlignment="1">
      <alignment vertical="top"/>
    </xf>
    <xf numFmtId="4" fontId="8" fillId="0" borderId="0" xfId="0" applyNumberFormat="1" applyFont="1" applyAlignment="1">
      <alignment vertical="top"/>
    </xf>
    <xf numFmtId="164" fontId="7" fillId="0" borderId="0" xfId="0" applyNumberFormat="1" applyFont="1" applyAlignment="1">
      <alignment vertical="top"/>
    </xf>
    <xf numFmtId="4" fontId="7" fillId="0" borderId="0" xfId="0" applyNumberFormat="1" applyFont="1" applyAlignment="1">
      <alignment vertical="top"/>
    </xf>
    <xf numFmtId="49" fontId="5"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3" fontId="7" fillId="0" borderId="0" xfId="0" applyNumberFormat="1" applyFont="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7" fillId="0" borderId="0" xfId="0" applyNumberFormat="1" applyFont="1" applyAlignment="1">
      <alignment vertical="top" wrapText="1"/>
    </xf>
    <xf numFmtId="0" fontId="7" fillId="0" borderId="0" xfId="0" applyFont="1" applyAlignment="1">
      <alignment vertical="top" wrapText="1"/>
    </xf>
    <xf numFmtId="0" fontId="7" fillId="4" borderId="0" xfId="0"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550E35-FB6B-4C60-A919-922CDA8BA3CD}">
  <dimension ref="A1:M126"/>
  <sheetViews>
    <sheetView tabSelected="1" workbookViewId="0">
      <pane xSplit="4" ySplit="3" topLeftCell="E4" activePane="bottomRight" state="frozen"/>
      <selection pane="topRight" activeCell="E1" sqref="E1"/>
      <selection pane="bottomLeft" activeCell="A4" sqref="A4"/>
      <selection pane="bottomRight" sqref="A1:XFD1048576"/>
    </sheetView>
  </sheetViews>
  <sheetFormatPr baseColWidth="10" defaultRowHeight="14.25" x14ac:dyDescent="0.45"/>
  <cols>
    <col min="1" max="1" width="14.19921875" bestFit="1" customWidth="1"/>
    <col min="2" max="2" width="8.19921875" bestFit="1" customWidth="1"/>
    <col min="3" max="3" width="3.46484375" bestFit="1" customWidth="1"/>
    <col min="4" max="4" width="83.265625" customWidth="1"/>
    <col min="5" max="5" width="10.1328125" bestFit="1" customWidth="1"/>
    <col min="6" max="6" width="2.53125" bestFit="1" customWidth="1"/>
    <col min="7" max="7" width="7.73046875" bestFit="1" customWidth="1"/>
    <col min="8" max="8" width="7.53125" bestFit="1" customWidth="1"/>
    <col min="9" max="9" width="5.796875" bestFit="1" customWidth="1"/>
    <col min="10" max="10" width="17.59765625" bestFit="1" customWidth="1"/>
    <col min="11" max="11" width="7.6640625" bestFit="1" customWidth="1"/>
    <col min="12" max="12" width="6.53125" bestFit="1" customWidth="1"/>
    <col min="13" max="13" width="7.53125" bestFit="1" customWidth="1"/>
  </cols>
  <sheetData>
    <row r="1" spans="1:13" x14ac:dyDescent="0.45">
      <c r="A1" s="1" t="s">
        <v>0</v>
      </c>
      <c r="B1" s="2"/>
      <c r="C1" s="2"/>
      <c r="D1" s="2"/>
      <c r="E1" s="2"/>
      <c r="F1" s="2"/>
      <c r="G1" s="2"/>
      <c r="H1" s="2"/>
      <c r="I1" s="2"/>
      <c r="J1" s="2"/>
      <c r="K1" s="2"/>
      <c r="L1" s="2"/>
      <c r="M1" s="2"/>
    </row>
    <row r="2" spans="1:13" ht="18" x14ac:dyDescent="0.45">
      <c r="A2" s="3" t="s">
        <v>1</v>
      </c>
      <c r="B2" s="2"/>
      <c r="C2" s="2"/>
      <c r="D2" s="2"/>
      <c r="E2" s="2"/>
      <c r="F2" s="2"/>
      <c r="G2" s="2"/>
      <c r="H2" s="2"/>
      <c r="I2" s="2"/>
      <c r="J2" s="2"/>
      <c r="K2" s="2"/>
      <c r="L2" s="2"/>
      <c r="M2" s="2"/>
    </row>
    <row r="3" spans="1:13" x14ac:dyDescent="0.45">
      <c r="A3" s="4" t="s">
        <v>2</v>
      </c>
      <c r="B3" s="4" t="s">
        <v>3</v>
      </c>
      <c r="C3" s="4" t="s">
        <v>4</v>
      </c>
      <c r="D3" s="19" t="s">
        <v>5</v>
      </c>
      <c r="E3" s="4" t="s">
        <v>6</v>
      </c>
      <c r="F3" s="4" t="s">
        <v>7</v>
      </c>
      <c r="G3" s="4" t="s">
        <v>8</v>
      </c>
      <c r="H3" s="4" t="s">
        <v>9</v>
      </c>
      <c r="I3" s="4" t="s">
        <v>10</v>
      </c>
      <c r="J3" s="4" t="s">
        <v>11</v>
      </c>
      <c r="K3" s="4" t="s">
        <v>12</v>
      </c>
      <c r="L3" s="4" t="s">
        <v>13</v>
      </c>
      <c r="M3" s="4" t="s">
        <v>14</v>
      </c>
    </row>
    <row r="4" spans="1:13" x14ac:dyDescent="0.45">
      <c r="A4" s="5" t="s">
        <v>15</v>
      </c>
      <c r="B4" s="5" t="s">
        <v>16</v>
      </c>
      <c r="C4" s="5" t="s">
        <v>17</v>
      </c>
      <c r="D4" s="20" t="s">
        <v>0</v>
      </c>
      <c r="E4" s="6"/>
      <c r="F4" s="6"/>
      <c r="G4" s="6"/>
      <c r="H4" s="6"/>
      <c r="I4" s="6"/>
      <c r="J4" s="6"/>
      <c r="K4" s="7">
        <f>K111</f>
        <v>1</v>
      </c>
      <c r="L4" s="8">
        <f>L111</f>
        <v>0</v>
      </c>
      <c r="M4" s="8">
        <f>M111</f>
        <v>0</v>
      </c>
    </row>
    <row r="5" spans="1:13" x14ac:dyDescent="0.45">
      <c r="A5" s="9" t="s">
        <v>18</v>
      </c>
      <c r="B5" s="10" t="s">
        <v>19</v>
      </c>
      <c r="C5" s="10" t="s">
        <v>17</v>
      </c>
      <c r="D5" s="21" t="s">
        <v>20</v>
      </c>
      <c r="E5" s="11"/>
      <c r="F5" s="11"/>
      <c r="G5" s="11"/>
      <c r="H5" s="11"/>
      <c r="I5" s="11"/>
      <c r="J5" s="11"/>
      <c r="K5" s="12">
        <f>K19</f>
        <v>0</v>
      </c>
      <c r="L5" s="12">
        <f>L19</f>
        <v>9063.7999999999993</v>
      </c>
      <c r="M5" s="12">
        <f>M19</f>
        <v>0</v>
      </c>
    </row>
    <row r="6" spans="1:13" ht="262.5" x14ac:dyDescent="0.45">
      <c r="A6" s="11"/>
      <c r="B6" s="11"/>
      <c r="C6" s="11"/>
      <c r="D6" s="21" t="s">
        <v>21</v>
      </c>
      <c r="E6" s="11"/>
      <c r="F6" s="11"/>
      <c r="G6" s="11"/>
      <c r="H6" s="11"/>
      <c r="I6" s="11"/>
      <c r="J6" s="11"/>
      <c r="K6" s="11"/>
      <c r="L6" s="11"/>
      <c r="M6" s="11"/>
    </row>
    <row r="7" spans="1:13" x14ac:dyDescent="0.45">
      <c r="A7" s="10" t="s">
        <v>22</v>
      </c>
      <c r="B7" s="10" t="s">
        <v>19</v>
      </c>
      <c r="C7" s="10" t="s">
        <v>23</v>
      </c>
      <c r="D7" s="21" t="s">
        <v>24</v>
      </c>
      <c r="E7" s="11"/>
      <c r="F7" s="11"/>
      <c r="G7" s="11"/>
      <c r="H7" s="11"/>
      <c r="I7" s="11"/>
      <c r="J7" s="11"/>
      <c r="K7" s="13">
        <v>1</v>
      </c>
      <c r="L7" s="14">
        <v>4812.5</v>
      </c>
      <c r="M7" s="12">
        <f>ROUND(K7*L7,2)</f>
        <v>4812.5</v>
      </c>
    </row>
    <row r="8" spans="1:13" ht="52.5" x14ac:dyDescent="0.45">
      <c r="A8" s="11"/>
      <c r="B8" s="11"/>
      <c r="C8" s="11"/>
      <c r="D8" s="21" t="s">
        <v>25</v>
      </c>
      <c r="E8" s="11"/>
      <c r="F8" s="11"/>
      <c r="G8" s="11"/>
      <c r="H8" s="11"/>
      <c r="I8" s="11"/>
      <c r="J8" s="11"/>
      <c r="K8" s="11"/>
      <c r="L8" s="11"/>
      <c r="M8" s="11"/>
    </row>
    <row r="9" spans="1:13" x14ac:dyDescent="0.45">
      <c r="A9" s="10" t="s">
        <v>26</v>
      </c>
      <c r="B9" s="10" t="s">
        <v>27</v>
      </c>
      <c r="C9" s="10" t="s">
        <v>23</v>
      </c>
      <c r="D9" s="21" t="s">
        <v>28</v>
      </c>
      <c r="E9" s="11"/>
      <c r="F9" s="11"/>
      <c r="G9" s="11"/>
      <c r="H9" s="11"/>
      <c r="I9" s="11"/>
      <c r="J9" s="11"/>
      <c r="K9" s="13">
        <v>1</v>
      </c>
      <c r="L9" s="14">
        <v>993.75</v>
      </c>
      <c r="M9" s="12">
        <f>ROUND(K9*L9,2)</f>
        <v>993.75</v>
      </c>
    </row>
    <row r="10" spans="1:13" x14ac:dyDescent="0.45">
      <c r="A10" s="10" t="s">
        <v>29</v>
      </c>
      <c r="B10" s="10" t="s">
        <v>27</v>
      </c>
      <c r="C10" s="10" t="s">
        <v>23</v>
      </c>
      <c r="D10" s="21" t="s">
        <v>30</v>
      </c>
      <c r="E10" s="11"/>
      <c r="F10" s="11"/>
      <c r="G10" s="11"/>
      <c r="H10" s="11"/>
      <c r="I10" s="11"/>
      <c r="J10" s="11"/>
      <c r="K10" s="13">
        <v>1</v>
      </c>
      <c r="L10" s="14">
        <v>1125</v>
      </c>
      <c r="M10" s="12">
        <f>ROUND(K10*L10,2)</f>
        <v>1125</v>
      </c>
    </row>
    <row r="11" spans="1:13" x14ac:dyDescent="0.45">
      <c r="A11" s="10" t="s">
        <v>31</v>
      </c>
      <c r="B11" s="10" t="s">
        <v>19</v>
      </c>
      <c r="C11" s="10" t="s">
        <v>23</v>
      </c>
      <c r="D11" s="21" t="s">
        <v>32</v>
      </c>
      <c r="E11" s="11"/>
      <c r="F11" s="11"/>
      <c r="G11" s="11"/>
      <c r="H11" s="11"/>
      <c r="I11" s="11"/>
      <c r="J11" s="11"/>
      <c r="K11" s="13">
        <v>1</v>
      </c>
      <c r="L11" s="14">
        <v>468.75</v>
      </c>
      <c r="M11" s="12">
        <f>ROUND(K11*L11,2)</f>
        <v>468.75</v>
      </c>
    </row>
    <row r="12" spans="1:13" x14ac:dyDescent="0.45">
      <c r="A12" s="10" t="s">
        <v>33</v>
      </c>
      <c r="B12" s="10" t="s">
        <v>27</v>
      </c>
      <c r="C12" s="10" t="s">
        <v>23</v>
      </c>
      <c r="D12" s="21" t="s">
        <v>34</v>
      </c>
      <c r="E12" s="11"/>
      <c r="F12" s="11"/>
      <c r="G12" s="11"/>
      <c r="H12" s="11"/>
      <c r="I12" s="11"/>
      <c r="J12" s="11"/>
      <c r="K12" s="13">
        <v>1</v>
      </c>
      <c r="L12" s="14">
        <v>456</v>
      </c>
      <c r="M12" s="12">
        <f>ROUND(K12*L12,2)</f>
        <v>456</v>
      </c>
    </row>
    <row r="13" spans="1:13" x14ac:dyDescent="0.45">
      <c r="A13" s="10" t="s">
        <v>35</v>
      </c>
      <c r="B13" s="10" t="s">
        <v>36</v>
      </c>
      <c r="C13" s="10" t="s">
        <v>37</v>
      </c>
      <c r="D13" s="21" t="s">
        <v>38</v>
      </c>
      <c r="E13" s="11"/>
      <c r="F13" s="11"/>
      <c r="G13" s="11"/>
      <c r="H13" s="11"/>
      <c r="I13" s="11"/>
      <c r="J13" s="11"/>
      <c r="K13" s="13">
        <v>3</v>
      </c>
      <c r="L13" s="14">
        <v>58</v>
      </c>
      <c r="M13" s="12">
        <f>ROUND(K13*L13,2)</f>
        <v>174</v>
      </c>
    </row>
    <row r="14" spans="1:13" x14ac:dyDescent="0.45">
      <c r="A14" s="10" t="s">
        <v>39</v>
      </c>
      <c r="B14" s="10" t="s">
        <v>36</v>
      </c>
      <c r="C14" s="10" t="s">
        <v>37</v>
      </c>
      <c r="D14" s="21" t="s">
        <v>40</v>
      </c>
      <c r="E14" s="11"/>
      <c r="F14" s="11"/>
      <c r="G14" s="11"/>
      <c r="H14" s="11"/>
      <c r="I14" s="11"/>
      <c r="J14" s="11"/>
      <c r="K14" s="13">
        <v>8</v>
      </c>
      <c r="L14" s="14">
        <v>20.51</v>
      </c>
      <c r="M14" s="12">
        <f>ROUND(K14*L14,2)</f>
        <v>164.08</v>
      </c>
    </row>
    <row r="15" spans="1:13" x14ac:dyDescent="0.45">
      <c r="A15" s="10" t="s">
        <v>41</v>
      </c>
      <c r="B15" s="10" t="s">
        <v>36</v>
      </c>
      <c r="C15" s="10" t="s">
        <v>37</v>
      </c>
      <c r="D15" s="21" t="s">
        <v>42</v>
      </c>
      <c r="E15" s="11"/>
      <c r="F15" s="11"/>
      <c r="G15" s="11"/>
      <c r="H15" s="11"/>
      <c r="I15" s="11"/>
      <c r="J15" s="11"/>
      <c r="K15" s="13">
        <v>2</v>
      </c>
      <c r="L15" s="14">
        <v>18.78</v>
      </c>
      <c r="M15" s="12">
        <f>ROUND(K15*L15,2)</f>
        <v>37.56</v>
      </c>
    </row>
    <row r="16" spans="1:13" x14ac:dyDescent="0.45">
      <c r="A16" s="10" t="s">
        <v>43</v>
      </c>
      <c r="B16" s="10" t="s">
        <v>36</v>
      </c>
      <c r="C16" s="10" t="s">
        <v>37</v>
      </c>
      <c r="D16" s="21" t="s">
        <v>44</v>
      </c>
      <c r="E16" s="11"/>
      <c r="F16" s="11"/>
      <c r="G16" s="11"/>
      <c r="H16" s="11"/>
      <c r="I16" s="11"/>
      <c r="J16" s="11"/>
      <c r="K16" s="13">
        <v>8</v>
      </c>
      <c r="L16" s="14">
        <v>16.18</v>
      </c>
      <c r="M16" s="12">
        <f>ROUND(K16*L16,2)</f>
        <v>129.44</v>
      </c>
    </row>
    <row r="17" spans="1:13" x14ac:dyDescent="0.45">
      <c r="A17" s="10" t="s">
        <v>45</v>
      </c>
      <c r="B17" s="10" t="s">
        <v>19</v>
      </c>
      <c r="C17" s="10" t="s">
        <v>23</v>
      </c>
      <c r="D17" s="21" t="s">
        <v>46</v>
      </c>
      <c r="E17" s="11"/>
      <c r="F17" s="11"/>
      <c r="G17" s="11"/>
      <c r="H17" s="11"/>
      <c r="I17" s="11"/>
      <c r="J17" s="11"/>
      <c r="K17" s="13">
        <v>12</v>
      </c>
      <c r="L17" s="14">
        <v>43.75</v>
      </c>
      <c r="M17" s="12">
        <f>ROUND(K17*L17,2)</f>
        <v>525</v>
      </c>
    </row>
    <row r="18" spans="1:13" x14ac:dyDescent="0.45">
      <c r="A18" s="10" t="s">
        <v>47</v>
      </c>
      <c r="B18" s="10" t="s">
        <v>48</v>
      </c>
      <c r="C18" s="10" t="s">
        <v>49</v>
      </c>
      <c r="D18" s="21" t="s">
        <v>50</v>
      </c>
      <c r="E18" s="11"/>
      <c r="F18" s="11"/>
      <c r="G18" s="11"/>
      <c r="H18" s="11"/>
      <c r="I18" s="11"/>
      <c r="J18" s="11"/>
      <c r="K18" s="13">
        <v>88.861000000000004</v>
      </c>
      <c r="L18" s="14">
        <v>2</v>
      </c>
      <c r="M18" s="12">
        <f>ROUND(K18*L18,2)</f>
        <v>177.72</v>
      </c>
    </row>
    <row r="19" spans="1:13" x14ac:dyDescent="0.45">
      <c r="A19" s="11"/>
      <c r="B19" s="11"/>
      <c r="C19" s="11"/>
      <c r="D19" s="22"/>
      <c r="E19" s="11"/>
      <c r="F19" s="11"/>
      <c r="G19" s="11"/>
      <c r="H19" s="11"/>
      <c r="I19" s="11"/>
      <c r="J19" s="15" t="s">
        <v>51</v>
      </c>
      <c r="K19" s="14">
        <v>0</v>
      </c>
      <c r="L19" s="16">
        <f>M7+M9+M10+M11+M12+M13+M14+M15+M16+M17+M18</f>
        <v>9063.7999999999993</v>
      </c>
      <c r="M19" s="16">
        <f>ROUND(K19*L19,2)</f>
        <v>0</v>
      </c>
    </row>
    <row r="20" spans="1:13" x14ac:dyDescent="0.45">
      <c r="A20" s="17"/>
      <c r="B20" s="17"/>
      <c r="C20" s="17"/>
      <c r="D20" s="23"/>
      <c r="E20" s="17"/>
      <c r="F20" s="17"/>
      <c r="G20" s="17"/>
      <c r="H20" s="17"/>
      <c r="I20" s="17"/>
      <c r="J20" s="17"/>
      <c r="K20" s="17"/>
      <c r="L20" s="17"/>
      <c r="M20" s="17"/>
    </row>
    <row r="21" spans="1:13" x14ac:dyDescent="0.45">
      <c r="A21" s="9" t="s">
        <v>52</v>
      </c>
      <c r="B21" s="10" t="s">
        <v>19</v>
      </c>
      <c r="C21" s="10" t="s">
        <v>17</v>
      </c>
      <c r="D21" s="21" t="s">
        <v>53</v>
      </c>
      <c r="E21" s="11"/>
      <c r="F21" s="11"/>
      <c r="G21" s="11"/>
      <c r="H21" s="11"/>
      <c r="I21" s="11"/>
      <c r="J21" s="11"/>
      <c r="K21" s="12">
        <f>K41</f>
        <v>0</v>
      </c>
      <c r="L21" s="12">
        <f>L41</f>
        <v>11622.22</v>
      </c>
      <c r="M21" s="12">
        <f>M41</f>
        <v>0</v>
      </c>
    </row>
    <row r="22" spans="1:13" ht="336" x14ac:dyDescent="0.45">
      <c r="A22" s="11"/>
      <c r="B22" s="11"/>
      <c r="C22" s="11"/>
      <c r="D22" s="21" t="s">
        <v>54</v>
      </c>
      <c r="E22" s="11"/>
      <c r="F22" s="11"/>
      <c r="G22" s="11"/>
      <c r="H22" s="11"/>
      <c r="I22" s="11"/>
      <c r="J22" s="11"/>
      <c r="K22" s="11"/>
      <c r="L22" s="11"/>
      <c r="M22" s="11"/>
    </row>
    <row r="23" spans="1:13" x14ac:dyDescent="0.45">
      <c r="A23" s="10" t="s">
        <v>55</v>
      </c>
      <c r="B23" s="10" t="s">
        <v>27</v>
      </c>
      <c r="C23" s="10" t="s">
        <v>23</v>
      </c>
      <c r="D23" s="21" t="s">
        <v>56</v>
      </c>
      <c r="E23" s="11"/>
      <c r="F23" s="11"/>
      <c r="G23" s="11"/>
      <c r="H23" s="11"/>
      <c r="I23" s="11"/>
      <c r="J23" s="11"/>
      <c r="K23" s="13">
        <v>1</v>
      </c>
      <c r="L23" s="14">
        <v>462</v>
      </c>
      <c r="M23" s="12">
        <f>ROUND(K23*L23,2)</f>
        <v>462</v>
      </c>
    </row>
    <row r="24" spans="1:13" x14ac:dyDescent="0.45">
      <c r="A24" s="10" t="s">
        <v>57</v>
      </c>
      <c r="B24" s="10" t="s">
        <v>27</v>
      </c>
      <c r="C24" s="10" t="s">
        <v>23</v>
      </c>
      <c r="D24" s="21" t="s">
        <v>58</v>
      </c>
      <c r="E24" s="11"/>
      <c r="F24" s="11"/>
      <c r="G24" s="11"/>
      <c r="H24" s="11"/>
      <c r="I24" s="11"/>
      <c r="J24" s="11"/>
      <c r="K24" s="13">
        <v>1</v>
      </c>
      <c r="L24" s="14">
        <v>3937.5</v>
      </c>
      <c r="M24" s="12">
        <f>ROUND(K24*L24,2)</f>
        <v>3937.5</v>
      </c>
    </row>
    <row r="25" spans="1:13" ht="31.5" x14ac:dyDescent="0.45">
      <c r="A25" s="11"/>
      <c r="B25" s="11"/>
      <c r="C25" s="11"/>
      <c r="D25" s="21" t="s">
        <v>59</v>
      </c>
      <c r="E25" s="11"/>
      <c r="F25" s="11"/>
      <c r="G25" s="11"/>
      <c r="H25" s="11"/>
      <c r="I25" s="11"/>
      <c r="J25" s="11"/>
      <c r="K25" s="11"/>
      <c r="L25" s="11"/>
      <c r="M25" s="11"/>
    </row>
    <row r="26" spans="1:13" x14ac:dyDescent="0.45">
      <c r="A26" s="10" t="s">
        <v>60</v>
      </c>
      <c r="B26" s="10" t="s">
        <v>27</v>
      </c>
      <c r="C26" s="10" t="s">
        <v>23</v>
      </c>
      <c r="D26" s="21" t="s">
        <v>61</v>
      </c>
      <c r="E26" s="11"/>
      <c r="F26" s="11"/>
      <c r="G26" s="11"/>
      <c r="H26" s="11"/>
      <c r="I26" s="11"/>
      <c r="J26" s="11"/>
      <c r="K26" s="13">
        <v>1</v>
      </c>
      <c r="L26" s="14">
        <v>191.25</v>
      </c>
      <c r="M26" s="12">
        <f>ROUND(K26*L26,2)</f>
        <v>191.25</v>
      </c>
    </row>
    <row r="27" spans="1:13" ht="21" x14ac:dyDescent="0.45">
      <c r="A27" s="11"/>
      <c r="B27" s="11"/>
      <c r="C27" s="11"/>
      <c r="D27" s="21" t="s">
        <v>62</v>
      </c>
      <c r="E27" s="11"/>
      <c r="F27" s="11"/>
      <c r="G27" s="11"/>
      <c r="H27" s="11"/>
      <c r="I27" s="11"/>
      <c r="J27" s="11"/>
      <c r="K27" s="11"/>
      <c r="L27" s="11"/>
      <c r="M27" s="11"/>
    </row>
    <row r="28" spans="1:13" x14ac:dyDescent="0.45">
      <c r="A28" s="10" t="s">
        <v>63</v>
      </c>
      <c r="B28" s="10" t="s">
        <v>27</v>
      </c>
      <c r="C28" s="10" t="s">
        <v>23</v>
      </c>
      <c r="D28" s="21" t="s">
        <v>64</v>
      </c>
      <c r="E28" s="11"/>
      <c r="F28" s="11"/>
      <c r="G28" s="11"/>
      <c r="H28" s="11"/>
      <c r="I28" s="11"/>
      <c r="J28" s="11"/>
      <c r="K28" s="13">
        <v>2</v>
      </c>
      <c r="L28" s="14">
        <v>262.5</v>
      </c>
      <c r="M28" s="12">
        <f>ROUND(K28*L28,2)</f>
        <v>525</v>
      </c>
    </row>
    <row r="29" spans="1:13" ht="21" x14ac:dyDescent="0.45">
      <c r="A29" s="11"/>
      <c r="B29" s="11"/>
      <c r="C29" s="11"/>
      <c r="D29" s="21" t="s">
        <v>65</v>
      </c>
      <c r="E29" s="11"/>
      <c r="F29" s="11"/>
      <c r="G29" s="11"/>
      <c r="H29" s="11"/>
      <c r="I29" s="11"/>
      <c r="J29" s="11"/>
      <c r="K29" s="11"/>
      <c r="L29" s="11"/>
      <c r="M29" s="11"/>
    </row>
    <row r="30" spans="1:13" x14ac:dyDescent="0.45">
      <c r="A30" s="10" t="s">
        <v>26</v>
      </c>
      <c r="B30" s="10" t="s">
        <v>27</v>
      </c>
      <c r="C30" s="10" t="s">
        <v>23</v>
      </c>
      <c r="D30" s="21" t="s">
        <v>28</v>
      </c>
      <c r="E30" s="11"/>
      <c r="F30" s="11"/>
      <c r="G30" s="11"/>
      <c r="H30" s="11"/>
      <c r="I30" s="11"/>
      <c r="J30" s="11"/>
      <c r="K30" s="13">
        <v>1</v>
      </c>
      <c r="L30" s="14">
        <v>993.75</v>
      </c>
      <c r="M30" s="12">
        <f>ROUND(K30*L30,2)</f>
        <v>993.75</v>
      </c>
    </row>
    <row r="31" spans="1:13" x14ac:dyDescent="0.45">
      <c r="A31" s="10" t="s">
        <v>29</v>
      </c>
      <c r="B31" s="10" t="s">
        <v>27</v>
      </c>
      <c r="C31" s="10" t="s">
        <v>23</v>
      </c>
      <c r="D31" s="21" t="s">
        <v>30</v>
      </c>
      <c r="E31" s="11"/>
      <c r="F31" s="11"/>
      <c r="G31" s="11"/>
      <c r="H31" s="11"/>
      <c r="I31" s="11"/>
      <c r="J31" s="11"/>
      <c r="K31" s="13">
        <v>1</v>
      </c>
      <c r="L31" s="14">
        <v>1125</v>
      </c>
      <c r="M31" s="12">
        <f>ROUND(K31*L31,2)</f>
        <v>1125</v>
      </c>
    </row>
    <row r="32" spans="1:13" x14ac:dyDescent="0.45">
      <c r="A32" s="10" t="s">
        <v>31</v>
      </c>
      <c r="B32" s="10" t="s">
        <v>19</v>
      </c>
      <c r="C32" s="10" t="s">
        <v>23</v>
      </c>
      <c r="D32" s="21" t="s">
        <v>32</v>
      </c>
      <c r="E32" s="11"/>
      <c r="F32" s="11"/>
      <c r="G32" s="11"/>
      <c r="H32" s="11"/>
      <c r="I32" s="11"/>
      <c r="J32" s="11"/>
      <c r="K32" s="13">
        <v>1</v>
      </c>
      <c r="L32" s="14">
        <v>468.75</v>
      </c>
      <c r="M32" s="12">
        <f>ROUND(K32*L32,2)</f>
        <v>468.75</v>
      </c>
    </row>
    <row r="33" spans="1:13" x14ac:dyDescent="0.45">
      <c r="A33" s="10" t="s">
        <v>33</v>
      </c>
      <c r="B33" s="10" t="s">
        <v>27</v>
      </c>
      <c r="C33" s="10" t="s">
        <v>23</v>
      </c>
      <c r="D33" s="21" t="s">
        <v>34</v>
      </c>
      <c r="E33" s="11"/>
      <c r="F33" s="11"/>
      <c r="G33" s="11"/>
      <c r="H33" s="11"/>
      <c r="I33" s="11"/>
      <c r="J33" s="11"/>
      <c r="K33" s="13">
        <v>1</v>
      </c>
      <c r="L33" s="14">
        <v>456</v>
      </c>
      <c r="M33" s="12">
        <f>ROUND(K33*L33,2)</f>
        <v>456</v>
      </c>
    </row>
    <row r="34" spans="1:13" x14ac:dyDescent="0.45">
      <c r="A34" s="10" t="s">
        <v>35</v>
      </c>
      <c r="B34" s="10" t="s">
        <v>36</v>
      </c>
      <c r="C34" s="10" t="s">
        <v>37</v>
      </c>
      <c r="D34" s="21" t="s">
        <v>38</v>
      </c>
      <c r="E34" s="11"/>
      <c r="F34" s="11"/>
      <c r="G34" s="11"/>
      <c r="H34" s="11"/>
      <c r="I34" s="11"/>
      <c r="J34" s="11"/>
      <c r="K34" s="13">
        <v>3</v>
      </c>
      <c r="L34" s="14">
        <v>58</v>
      </c>
      <c r="M34" s="12">
        <f>ROUND(K34*L34,2)</f>
        <v>174</v>
      </c>
    </row>
    <row r="35" spans="1:13" x14ac:dyDescent="0.45">
      <c r="A35" s="10" t="s">
        <v>39</v>
      </c>
      <c r="B35" s="10" t="s">
        <v>36</v>
      </c>
      <c r="C35" s="10" t="s">
        <v>37</v>
      </c>
      <c r="D35" s="21" t="s">
        <v>40</v>
      </c>
      <c r="E35" s="11"/>
      <c r="F35" s="11"/>
      <c r="G35" s="11"/>
      <c r="H35" s="11"/>
      <c r="I35" s="11"/>
      <c r="J35" s="11"/>
      <c r="K35" s="13">
        <v>8</v>
      </c>
      <c r="L35" s="14">
        <v>20.51</v>
      </c>
      <c r="M35" s="12">
        <f>ROUND(K35*L35,2)</f>
        <v>164.08</v>
      </c>
    </row>
    <row r="36" spans="1:13" x14ac:dyDescent="0.45">
      <c r="A36" s="10" t="s">
        <v>41</v>
      </c>
      <c r="B36" s="10" t="s">
        <v>36</v>
      </c>
      <c r="C36" s="10" t="s">
        <v>37</v>
      </c>
      <c r="D36" s="21" t="s">
        <v>42</v>
      </c>
      <c r="E36" s="11"/>
      <c r="F36" s="11"/>
      <c r="G36" s="11"/>
      <c r="H36" s="11"/>
      <c r="I36" s="11"/>
      <c r="J36" s="11"/>
      <c r="K36" s="13">
        <v>2</v>
      </c>
      <c r="L36" s="14">
        <v>18.78</v>
      </c>
      <c r="M36" s="12">
        <f>ROUND(K36*L36,2)</f>
        <v>37.56</v>
      </c>
    </row>
    <row r="37" spans="1:13" x14ac:dyDescent="0.45">
      <c r="A37" s="10" t="s">
        <v>43</v>
      </c>
      <c r="B37" s="10" t="s">
        <v>36</v>
      </c>
      <c r="C37" s="10" t="s">
        <v>37</v>
      </c>
      <c r="D37" s="21" t="s">
        <v>44</v>
      </c>
      <c r="E37" s="11"/>
      <c r="F37" s="11"/>
      <c r="G37" s="11"/>
      <c r="H37" s="11"/>
      <c r="I37" s="11"/>
      <c r="J37" s="11"/>
      <c r="K37" s="13">
        <v>8</v>
      </c>
      <c r="L37" s="14">
        <v>16.18</v>
      </c>
      <c r="M37" s="12">
        <f>ROUND(K37*L37,2)</f>
        <v>129.44</v>
      </c>
    </row>
    <row r="38" spans="1:13" x14ac:dyDescent="0.45">
      <c r="A38" s="10" t="s">
        <v>66</v>
      </c>
      <c r="B38" s="10" t="s">
        <v>19</v>
      </c>
      <c r="C38" s="10" t="s">
        <v>23</v>
      </c>
      <c r="D38" s="21" t="s">
        <v>46</v>
      </c>
      <c r="E38" s="11"/>
      <c r="F38" s="11"/>
      <c r="G38" s="11"/>
      <c r="H38" s="11"/>
      <c r="I38" s="11"/>
      <c r="J38" s="11"/>
      <c r="K38" s="13">
        <v>12</v>
      </c>
      <c r="L38" s="14">
        <v>52.5</v>
      </c>
      <c r="M38" s="12">
        <f>ROUND(K38*L38,2)</f>
        <v>630</v>
      </c>
    </row>
    <row r="39" spans="1:13" x14ac:dyDescent="0.45">
      <c r="A39" s="10" t="s">
        <v>67</v>
      </c>
      <c r="B39" s="10" t="s">
        <v>19</v>
      </c>
      <c r="C39" s="10" t="s">
        <v>23</v>
      </c>
      <c r="D39" s="21" t="s">
        <v>68</v>
      </c>
      <c r="E39" s="11"/>
      <c r="F39" s="11"/>
      <c r="G39" s="11"/>
      <c r="H39" s="11"/>
      <c r="I39" s="11"/>
      <c r="J39" s="11"/>
      <c r="K39" s="13">
        <v>12</v>
      </c>
      <c r="L39" s="14">
        <v>175</v>
      </c>
      <c r="M39" s="12">
        <f>ROUND(K39*L39,2)</f>
        <v>2100</v>
      </c>
    </row>
    <row r="40" spans="1:13" x14ac:dyDescent="0.45">
      <c r="A40" s="10" t="s">
        <v>47</v>
      </c>
      <c r="B40" s="10" t="s">
        <v>48</v>
      </c>
      <c r="C40" s="10" t="s">
        <v>49</v>
      </c>
      <c r="D40" s="21" t="s">
        <v>50</v>
      </c>
      <c r="E40" s="11"/>
      <c r="F40" s="11"/>
      <c r="G40" s="11"/>
      <c r="H40" s="11"/>
      <c r="I40" s="11"/>
      <c r="J40" s="11"/>
      <c r="K40" s="13">
        <v>113.943</v>
      </c>
      <c r="L40" s="14">
        <v>2</v>
      </c>
      <c r="M40" s="12">
        <f>ROUND(K40*L40,2)</f>
        <v>227.89</v>
      </c>
    </row>
    <row r="41" spans="1:13" x14ac:dyDescent="0.45">
      <c r="A41" s="11"/>
      <c r="B41" s="11"/>
      <c r="C41" s="11"/>
      <c r="D41" s="22"/>
      <c r="E41" s="11"/>
      <c r="F41" s="11"/>
      <c r="G41" s="11"/>
      <c r="H41" s="11"/>
      <c r="I41" s="11"/>
      <c r="J41" s="15" t="s">
        <v>69</v>
      </c>
      <c r="K41" s="14">
        <v>0</v>
      </c>
      <c r="L41" s="16">
        <f>M23+M24+M26+M28+M30+M31+M32+M33+M34+M35+M36+M37+M38+M39+M40</f>
        <v>11622.22</v>
      </c>
      <c r="M41" s="16">
        <f>ROUND(K41*L41,2)</f>
        <v>0</v>
      </c>
    </row>
    <row r="42" spans="1:13" x14ac:dyDescent="0.45">
      <c r="A42" s="17"/>
      <c r="B42" s="17"/>
      <c r="C42" s="17"/>
      <c r="D42" s="23"/>
      <c r="E42" s="17"/>
      <c r="F42" s="17"/>
      <c r="G42" s="17"/>
      <c r="H42" s="17"/>
      <c r="I42" s="17"/>
      <c r="J42" s="17"/>
      <c r="K42" s="17"/>
      <c r="L42" s="17"/>
      <c r="M42" s="17"/>
    </row>
    <row r="43" spans="1:13" x14ac:dyDescent="0.45">
      <c r="A43" s="9" t="s">
        <v>70</v>
      </c>
      <c r="B43" s="10" t="s">
        <v>19</v>
      </c>
      <c r="C43" s="10" t="s">
        <v>17</v>
      </c>
      <c r="D43" s="21" t="s">
        <v>71</v>
      </c>
      <c r="E43" s="11"/>
      <c r="F43" s="11"/>
      <c r="G43" s="11"/>
      <c r="H43" s="11"/>
      <c r="I43" s="11"/>
      <c r="J43" s="11"/>
      <c r="K43" s="12">
        <f>K65</f>
        <v>0</v>
      </c>
      <c r="L43" s="12">
        <f>L65</f>
        <v>15731.8</v>
      </c>
      <c r="M43" s="12">
        <f>M65</f>
        <v>0</v>
      </c>
    </row>
    <row r="44" spans="1:13" ht="357" x14ac:dyDescent="0.45">
      <c r="A44" s="11"/>
      <c r="B44" s="11"/>
      <c r="C44" s="11"/>
      <c r="D44" s="21" t="s">
        <v>72</v>
      </c>
      <c r="E44" s="11"/>
      <c r="F44" s="11"/>
      <c r="G44" s="11"/>
      <c r="H44" s="11"/>
      <c r="I44" s="11"/>
      <c r="J44" s="11"/>
      <c r="K44" s="11"/>
      <c r="L44" s="11"/>
      <c r="M44" s="11"/>
    </row>
    <row r="45" spans="1:13" x14ac:dyDescent="0.45">
      <c r="A45" s="10" t="s">
        <v>55</v>
      </c>
      <c r="B45" s="10" t="s">
        <v>27</v>
      </c>
      <c r="C45" s="10" t="s">
        <v>23</v>
      </c>
      <c r="D45" s="21" t="s">
        <v>56</v>
      </c>
      <c r="E45" s="11"/>
      <c r="F45" s="11"/>
      <c r="G45" s="11"/>
      <c r="H45" s="11"/>
      <c r="I45" s="11"/>
      <c r="J45" s="11"/>
      <c r="K45" s="13">
        <v>1</v>
      </c>
      <c r="L45" s="14">
        <v>462</v>
      </c>
      <c r="M45" s="12">
        <f>ROUND(K45*L45,2)</f>
        <v>462</v>
      </c>
    </row>
    <row r="46" spans="1:13" x14ac:dyDescent="0.45">
      <c r="A46" s="10" t="s">
        <v>57</v>
      </c>
      <c r="B46" s="10" t="s">
        <v>27</v>
      </c>
      <c r="C46" s="10" t="s">
        <v>23</v>
      </c>
      <c r="D46" s="21" t="s">
        <v>58</v>
      </c>
      <c r="E46" s="11"/>
      <c r="F46" s="11"/>
      <c r="G46" s="11"/>
      <c r="H46" s="11"/>
      <c r="I46" s="11"/>
      <c r="J46" s="11"/>
      <c r="K46" s="13">
        <v>1</v>
      </c>
      <c r="L46" s="14">
        <v>3937.5</v>
      </c>
      <c r="M46" s="12">
        <f>ROUND(K46*L46,2)</f>
        <v>3937.5</v>
      </c>
    </row>
    <row r="47" spans="1:13" ht="31.5" x14ac:dyDescent="0.45">
      <c r="A47" s="11"/>
      <c r="B47" s="11"/>
      <c r="C47" s="11"/>
      <c r="D47" s="21" t="s">
        <v>59</v>
      </c>
      <c r="E47" s="11"/>
      <c r="F47" s="11"/>
      <c r="G47" s="11"/>
      <c r="H47" s="11"/>
      <c r="I47" s="11"/>
      <c r="J47" s="11"/>
      <c r="K47" s="11"/>
      <c r="L47" s="11"/>
      <c r="M47" s="11"/>
    </row>
    <row r="48" spans="1:13" x14ac:dyDescent="0.45">
      <c r="A48" s="10" t="s">
        <v>73</v>
      </c>
      <c r="B48" s="10" t="s">
        <v>27</v>
      </c>
      <c r="C48" s="10" t="s">
        <v>23</v>
      </c>
      <c r="D48" s="21" t="s">
        <v>74</v>
      </c>
      <c r="E48" s="11"/>
      <c r="F48" s="11"/>
      <c r="G48" s="11"/>
      <c r="H48" s="11"/>
      <c r="I48" s="11"/>
      <c r="J48" s="11"/>
      <c r="K48" s="13">
        <v>1</v>
      </c>
      <c r="L48" s="14">
        <v>2743.75</v>
      </c>
      <c r="M48" s="12">
        <f>ROUND(K48*L48,2)</f>
        <v>2743.75</v>
      </c>
    </row>
    <row r="49" spans="1:13" ht="42" x14ac:dyDescent="0.45">
      <c r="A49" s="11"/>
      <c r="B49" s="11"/>
      <c r="C49" s="11"/>
      <c r="D49" s="21" t="s">
        <v>75</v>
      </c>
      <c r="E49" s="11"/>
      <c r="F49" s="11"/>
      <c r="G49" s="11"/>
      <c r="H49" s="11"/>
      <c r="I49" s="11"/>
      <c r="J49" s="11"/>
      <c r="K49" s="11"/>
      <c r="L49" s="11"/>
      <c r="M49" s="11"/>
    </row>
    <row r="50" spans="1:13" x14ac:dyDescent="0.45">
      <c r="A50" s="10" t="s">
        <v>76</v>
      </c>
      <c r="B50" s="10" t="s">
        <v>27</v>
      </c>
      <c r="C50" s="10" t="s">
        <v>23</v>
      </c>
      <c r="D50" s="21" t="s">
        <v>77</v>
      </c>
      <c r="E50" s="11"/>
      <c r="F50" s="11"/>
      <c r="G50" s="11"/>
      <c r="H50" s="11"/>
      <c r="I50" s="11"/>
      <c r="J50" s="11"/>
      <c r="K50" s="13">
        <v>1</v>
      </c>
      <c r="L50" s="14">
        <v>1739</v>
      </c>
      <c r="M50" s="12">
        <f>ROUND(K50*L50,2)</f>
        <v>1739</v>
      </c>
    </row>
    <row r="51" spans="1:13" ht="31.5" x14ac:dyDescent="0.45">
      <c r="A51" s="11"/>
      <c r="B51" s="11"/>
      <c r="C51" s="11"/>
      <c r="D51" s="21" t="s">
        <v>78</v>
      </c>
      <c r="E51" s="11"/>
      <c r="F51" s="11"/>
      <c r="G51" s="11"/>
      <c r="H51" s="11"/>
      <c r="I51" s="11"/>
      <c r="J51" s="11"/>
      <c r="K51" s="11"/>
      <c r="L51" s="11"/>
      <c r="M51" s="11"/>
    </row>
    <row r="52" spans="1:13" x14ac:dyDescent="0.45">
      <c r="A52" s="10" t="s">
        <v>63</v>
      </c>
      <c r="B52" s="10" t="s">
        <v>27</v>
      </c>
      <c r="C52" s="10" t="s">
        <v>23</v>
      </c>
      <c r="D52" s="21" t="s">
        <v>64</v>
      </c>
      <c r="E52" s="11"/>
      <c r="F52" s="11"/>
      <c r="G52" s="11"/>
      <c r="H52" s="11"/>
      <c r="I52" s="11"/>
      <c r="J52" s="11"/>
      <c r="K52" s="13">
        <v>1</v>
      </c>
      <c r="L52" s="14">
        <v>262.5</v>
      </c>
      <c r="M52" s="12">
        <f>ROUND(K52*L52,2)</f>
        <v>262.5</v>
      </c>
    </row>
    <row r="53" spans="1:13" ht="21" x14ac:dyDescent="0.45">
      <c r="A53" s="11"/>
      <c r="B53" s="11"/>
      <c r="C53" s="11"/>
      <c r="D53" s="21" t="s">
        <v>65</v>
      </c>
      <c r="E53" s="11"/>
      <c r="F53" s="11"/>
      <c r="G53" s="11"/>
      <c r="H53" s="11"/>
      <c r="I53" s="11"/>
      <c r="J53" s="11"/>
      <c r="K53" s="11"/>
      <c r="L53" s="11"/>
      <c r="M53" s="11"/>
    </row>
    <row r="54" spans="1:13" x14ac:dyDescent="0.45">
      <c r="A54" s="10" t="s">
        <v>26</v>
      </c>
      <c r="B54" s="10" t="s">
        <v>27</v>
      </c>
      <c r="C54" s="10" t="s">
        <v>23</v>
      </c>
      <c r="D54" s="21" t="s">
        <v>28</v>
      </c>
      <c r="E54" s="11"/>
      <c r="F54" s="11"/>
      <c r="G54" s="11"/>
      <c r="H54" s="11"/>
      <c r="I54" s="11"/>
      <c r="J54" s="11"/>
      <c r="K54" s="13">
        <v>1</v>
      </c>
      <c r="L54" s="14">
        <v>993.75</v>
      </c>
      <c r="M54" s="12">
        <f>ROUND(K54*L54,2)</f>
        <v>993.75</v>
      </c>
    </row>
    <row r="55" spans="1:13" x14ac:dyDescent="0.45">
      <c r="A55" s="10" t="s">
        <v>29</v>
      </c>
      <c r="B55" s="10" t="s">
        <v>27</v>
      </c>
      <c r="C55" s="10" t="s">
        <v>23</v>
      </c>
      <c r="D55" s="21" t="s">
        <v>30</v>
      </c>
      <c r="E55" s="11"/>
      <c r="F55" s="11"/>
      <c r="G55" s="11"/>
      <c r="H55" s="11"/>
      <c r="I55" s="11"/>
      <c r="J55" s="11"/>
      <c r="K55" s="13">
        <v>1</v>
      </c>
      <c r="L55" s="14">
        <v>1125</v>
      </c>
      <c r="M55" s="12">
        <f>ROUND(K55*L55,2)</f>
        <v>1125</v>
      </c>
    </row>
    <row r="56" spans="1:13" x14ac:dyDescent="0.45">
      <c r="A56" s="10" t="s">
        <v>31</v>
      </c>
      <c r="B56" s="10" t="s">
        <v>19</v>
      </c>
      <c r="C56" s="10" t="s">
        <v>23</v>
      </c>
      <c r="D56" s="21" t="s">
        <v>32</v>
      </c>
      <c r="E56" s="11"/>
      <c r="F56" s="11"/>
      <c r="G56" s="11"/>
      <c r="H56" s="11"/>
      <c r="I56" s="11"/>
      <c r="J56" s="11"/>
      <c r="K56" s="13">
        <v>1</v>
      </c>
      <c r="L56" s="14">
        <v>468.75</v>
      </c>
      <c r="M56" s="12">
        <f>ROUND(K56*L56,2)</f>
        <v>468.75</v>
      </c>
    </row>
    <row r="57" spans="1:13" x14ac:dyDescent="0.45">
      <c r="A57" s="10" t="s">
        <v>33</v>
      </c>
      <c r="B57" s="10" t="s">
        <v>27</v>
      </c>
      <c r="C57" s="10" t="s">
        <v>23</v>
      </c>
      <c r="D57" s="21" t="s">
        <v>34</v>
      </c>
      <c r="E57" s="11"/>
      <c r="F57" s="11"/>
      <c r="G57" s="11"/>
      <c r="H57" s="11"/>
      <c r="I57" s="11"/>
      <c r="J57" s="11"/>
      <c r="K57" s="13">
        <v>1</v>
      </c>
      <c r="L57" s="14">
        <v>456</v>
      </c>
      <c r="M57" s="12">
        <f>ROUND(K57*L57,2)</f>
        <v>456</v>
      </c>
    </row>
    <row r="58" spans="1:13" x14ac:dyDescent="0.45">
      <c r="A58" s="10" t="s">
        <v>35</v>
      </c>
      <c r="B58" s="10" t="s">
        <v>36</v>
      </c>
      <c r="C58" s="10" t="s">
        <v>37</v>
      </c>
      <c r="D58" s="21" t="s">
        <v>38</v>
      </c>
      <c r="E58" s="11"/>
      <c r="F58" s="11"/>
      <c r="G58" s="11"/>
      <c r="H58" s="11"/>
      <c r="I58" s="11"/>
      <c r="J58" s="11"/>
      <c r="K58" s="13">
        <v>3</v>
      </c>
      <c r="L58" s="14">
        <v>58</v>
      </c>
      <c r="M58" s="12">
        <f>ROUND(K58*L58,2)</f>
        <v>174</v>
      </c>
    </row>
    <row r="59" spans="1:13" x14ac:dyDescent="0.45">
      <c r="A59" s="10" t="s">
        <v>39</v>
      </c>
      <c r="B59" s="10" t="s">
        <v>36</v>
      </c>
      <c r="C59" s="10" t="s">
        <v>37</v>
      </c>
      <c r="D59" s="21" t="s">
        <v>40</v>
      </c>
      <c r="E59" s="11"/>
      <c r="F59" s="11"/>
      <c r="G59" s="11"/>
      <c r="H59" s="11"/>
      <c r="I59" s="11"/>
      <c r="J59" s="11"/>
      <c r="K59" s="13">
        <v>8</v>
      </c>
      <c r="L59" s="14">
        <v>20.51</v>
      </c>
      <c r="M59" s="12">
        <f>ROUND(K59*L59,2)</f>
        <v>164.08</v>
      </c>
    </row>
    <row r="60" spans="1:13" x14ac:dyDescent="0.45">
      <c r="A60" s="10" t="s">
        <v>41</v>
      </c>
      <c r="B60" s="10" t="s">
        <v>36</v>
      </c>
      <c r="C60" s="10" t="s">
        <v>37</v>
      </c>
      <c r="D60" s="21" t="s">
        <v>42</v>
      </c>
      <c r="E60" s="11"/>
      <c r="F60" s="11"/>
      <c r="G60" s="11"/>
      <c r="H60" s="11"/>
      <c r="I60" s="11"/>
      <c r="J60" s="11"/>
      <c r="K60" s="13">
        <v>2</v>
      </c>
      <c r="L60" s="14">
        <v>18.78</v>
      </c>
      <c r="M60" s="12">
        <f>ROUND(K60*L60,2)</f>
        <v>37.56</v>
      </c>
    </row>
    <row r="61" spans="1:13" x14ac:dyDescent="0.45">
      <c r="A61" s="10" t="s">
        <v>43</v>
      </c>
      <c r="B61" s="10" t="s">
        <v>36</v>
      </c>
      <c r="C61" s="10" t="s">
        <v>37</v>
      </c>
      <c r="D61" s="21" t="s">
        <v>44</v>
      </c>
      <c r="E61" s="11"/>
      <c r="F61" s="11"/>
      <c r="G61" s="11"/>
      <c r="H61" s="11"/>
      <c r="I61" s="11"/>
      <c r="J61" s="11"/>
      <c r="K61" s="13">
        <v>8</v>
      </c>
      <c r="L61" s="14">
        <v>16.18</v>
      </c>
      <c r="M61" s="12">
        <f>ROUND(K61*L61,2)</f>
        <v>129.44</v>
      </c>
    </row>
    <row r="62" spans="1:13" x14ac:dyDescent="0.45">
      <c r="A62" s="10" t="s">
        <v>66</v>
      </c>
      <c r="B62" s="10" t="s">
        <v>19</v>
      </c>
      <c r="C62" s="10" t="s">
        <v>23</v>
      </c>
      <c r="D62" s="21" t="s">
        <v>46</v>
      </c>
      <c r="E62" s="11"/>
      <c r="F62" s="11"/>
      <c r="G62" s="11"/>
      <c r="H62" s="11"/>
      <c r="I62" s="11"/>
      <c r="J62" s="11"/>
      <c r="K62" s="13">
        <v>12</v>
      </c>
      <c r="L62" s="14">
        <v>52.5</v>
      </c>
      <c r="M62" s="12">
        <f>ROUND(K62*L62,2)</f>
        <v>630</v>
      </c>
    </row>
    <row r="63" spans="1:13" x14ac:dyDescent="0.45">
      <c r="A63" s="10" t="s">
        <v>67</v>
      </c>
      <c r="B63" s="10" t="s">
        <v>19</v>
      </c>
      <c r="C63" s="10" t="s">
        <v>23</v>
      </c>
      <c r="D63" s="21" t="s">
        <v>68</v>
      </c>
      <c r="E63" s="11"/>
      <c r="F63" s="11"/>
      <c r="G63" s="11"/>
      <c r="H63" s="11"/>
      <c r="I63" s="11"/>
      <c r="J63" s="11"/>
      <c r="K63" s="13">
        <v>12</v>
      </c>
      <c r="L63" s="14">
        <v>175</v>
      </c>
      <c r="M63" s="12">
        <f>ROUND(K63*L63,2)</f>
        <v>2100</v>
      </c>
    </row>
    <row r="64" spans="1:13" x14ac:dyDescent="0.45">
      <c r="A64" s="10" t="s">
        <v>47</v>
      </c>
      <c r="B64" s="10" t="s">
        <v>48</v>
      </c>
      <c r="C64" s="10" t="s">
        <v>49</v>
      </c>
      <c r="D64" s="21" t="s">
        <v>50</v>
      </c>
      <c r="E64" s="11"/>
      <c r="F64" s="11"/>
      <c r="G64" s="11"/>
      <c r="H64" s="11"/>
      <c r="I64" s="11"/>
      <c r="J64" s="11"/>
      <c r="K64" s="13">
        <v>154.233</v>
      </c>
      <c r="L64" s="14">
        <v>2</v>
      </c>
      <c r="M64" s="12">
        <f>ROUND(K64*L64,2)</f>
        <v>308.47000000000003</v>
      </c>
    </row>
    <row r="65" spans="1:13" x14ac:dyDescent="0.45">
      <c r="A65" s="11"/>
      <c r="B65" s="11"/>
      <c r="C65" s="11"/>
      <c r="D65" s="22"/>
      <c r="E65" s="11"/>
      <c r="F65" s="11"/>
      <c r="G65" s="11"/>
      <c r="H65" s="11"/>
      <c r="I65" s="11"/>
      <c r="J65" s="15" t="s">
        <v>79</v>
      </c>
      <c r="K65" s="14">
        <v>0</v>
      </c>
      <c r="L65" s="16">
        <f>M45+M46+M48+M50+M52+M54+M55+M56+M57+M58+M59+M60+M61+M62+M63+M64</f>
        <v>15731.8</v>
      </c>
      <c r="M65" s="16">
        <f>ROUND(K65*L65,2)</f>
        <v>0</v>
      </c>
    </row>
    <row r="66" spans="1:13" x14ac:dyDescent="0.45">
      <c r="A66" s="17"/>
      <c r="B66" s="17"/>
      <c r="C66" s="17"/>
      <c r="D66" s="23"/>
      <c r="E66" s="17"/>
      <c r="F66" s="17"/>
      <c r="G66" s="17"/>
      <c r="H66" s="17"/>
      <c r="I66" s="17"/>
      <c r="J66" s="17"/>
      <c r="K66" s="17"/>
      <c r="L66" s="17"/>
      <c r="M66" s="17"/>
    </row>
    <row r="67" spans="1:13" x14ac:dyDescent="0.45">
      <c r="A67" s="9" t="s">
        <v>80</v>
      </c>
      <c r="B67" s="10" t="s">
        <v>19</v>
      </c>
      <c r="C67" s="10" t="s">
        <v>17</v>
      </c>
      <c r="D67" s="21" t="s">
        <v>81</v>
      </c>
      <c r="E67" s="11"/>
      <c r="F67" s="11"/>
      <c r="G67" s="11"/>
      <c r="H67" s="11"/>
      <c r="I67" s="11"/>
      <c r="J67" s="11"/>
      <c r="K67" s="12">
        <f>K86</f>
        <v>0</v>
      </c>
      <c r="L67" s="12">
        <f>L86</f>
        <v>17050.150000000001</v>
      </c>
      <c r="M67" s="12">
        <f>M86</f>
        <v>0</v>
      </c>
    </row>
    <row r="68" spans="1:13" ht="304.5" x14ac:dyDescent="0.45">
      <c r="A68" s="11"/>
      <c r="B68" s="11"/>
      <c r="C68" s="11"/>
      <c r="D68" s="21" t="s">
        <v>82</v>
      </c>
      <c r="E68" s="11"/>
      <c r="F68" s="11"/>
      <c r="G68" s="11"/>
      <c r="H68" s="11"/>
      <c r="I68" s="11"/>
      <c r="J68" s="11"/>
      <c r="K68" s="11"/>
      <c r="L68" s="11"/>
      <c r="M68" s="11"/>
    </row>
    <row r="69" spans="1:13" x14ac:dyDescent="0.45">
      <c r="A69" s="10" t="s">
        <v>57</v>
      </c>
      <c r="B69" s="10" t="s">
        <v>27</v>
      </c>
      <c r="C69" s="10" t="s">
        <v>23</v>
      </c>
      <c r="D69" s="21" t="s">
        <v>58</v>
      </c>
      <c r="E69" s="11"/>
      <c r="F69" s="11"/>
      <c r="G69" s="11"/>
      <c r="H69" s="11"/>
      <c r="I69" s="11"/>
      <c r="J69" s="11"/>
      <c r="K69" s="13">
        <v>1</v>
      </c>
      <c r="L69" s="14">
        <v>3937.5</v>
      </c>
      <c r="M69" s="12">
        <f>ROUND(K69*L69,2)</f>
        <v>3937.5</v>
      </c>
    </row>
    <row r="70" spans="1:13" ht="31.5" x14ac:dyDescent="0.45">
      <c r="A70" s="11"/>
      <c r="B70" s="11"/>
      <c r="C70" s="11"/>
      <c r="D70" s="21" t="s">
        <v>59</v>
      </c>
      <c r="E70" s="11"/>
      <c r="F70" s="11"/>
      <c r="G70" s="11"/>
      <c r="H70" s="11"/>
      <c r="I70" s="11"/>
      <c r="J70" s="11"/>
      <c r="K70" s="11"/>
      <c r="L70" s="11"/>
      <c r="M70" s="11"/>
    </row>
    <row r="71" spans="1:13" x14ac:dyDescent="0.45">
      <c r="A71" s="10" t="s">
        <v>83</v>
      </c>
      <c r="B71" s="10" t="s">
        <v>27</v>
      </c>
      <c r="C71" s="10" t="s">
        <v>23</v>
      </c>
      <c r="D71" s="21" t="s">
        <v>84</v>
      </c>
      <c r="E71" s="11"/>
      <c r="F71" s="11"/>
      <c r="G71" s="11"/>
      <c r="H71" s="11"/>
      <c r="I71" s="11"/>
      <c r="J71" s="11"/>
      <c r="K71" s="13">
        <v>1</v>
      </c>
      <c r="L71" s="14">
        <v>3756</v>
      </c>
      <c r="M71" s="12">
        <f>ROUND(K71*L71,2)</f>
        <v>3756</v>
      </c>
    </row>
    <row r="72" spans="1:13" ht="42" x14ac:dyDescent="0.45">
      <c r="A72" s="11"/>
      <c r="B72" s="11"/>
      <c r="C72" s="11"/>
      <c r="D72" s="21" t="s">
        <v>85</v>
      </c>
      <c r="E72" s="11"/>
      <c r="F72" s="11"/>
      <c r="G72" s="11"/>
      <c r="H72" s="11"/>
      <c r="I72" s="11"/>
      <c r="J72" s="11"/>
      <c r="K72" s="11"/>
      <c r="L72" s="11"/>
      <c r="M72" s="11"/>
    </row>
    <row r="73" spans="1:13" x14ac:dyDescent="0.45">
      <c r="A73" s="10" t="s">
        <v>73</v>
      </c>
      <c r="B73" s="10" t="s">
        <v>27</v>
      </c>
      <c r="C73" s="10" t="s">
        <v>23</v>
      </c>
      <c r="D73" s="21" t="s">
        <v>74</v>
      </c>
      <c r="E73" s="11"/>
      <c r="F73" s="11"/>
      <c r="G73" s="11"/>
      <c r="H73" s="11"/>
      <c r="I73" s="11"/>
      <c r="J73" s="11"/>
      <c r="K73" s="13">
        <v>1</v>
      </c>
      <c r="L73" s="14">
        <v>2743.75</v>
      </c>
      <c r="M73" s="12">
        <f>ROUND(K73*L73,2)</f>
        <v>2743.75</v>
      </c>
    </row>
    <row r="74" spans="1:13" ht="42" x14ac:dyDescent="0.45">
      <c r="A74" s="11"/>
      <c r="B74" s="11"/>
      <c r="C74" s="11"/>
      <c r="D74" s="21" t="s">
        <v>75</v>
      </c>
      <c r="E74" s="11"/>
      <c r="F74" s="11"/>
      <c r="G74" s="11"/>
      <c r="H74" s="11"/>
      <c r="I74" s="11"/>
      <c r="J74" s="11"/>
      <c r="K74" s="11"/>
      <c r="L74" s="11"/>
      <c r="M74" s="11"/>
    </row>
    <row r="75" spans="1:13" x14ac:dyDescent="0.45">
      <c r="A75" s="10" t="s">
        <v>26</v>
      </c>
      <c r="B75" s="10" t="s">
        <v>27</v>
      </c>
      <c r="C75" s="10" t="s">
        <v>23</v>
      </c>
      <c r="D75" s="21" t="s">
        <v>28</v>
      </c>
      <c r="E75" s="11"/>
      <c r="F75" s="11"/>
      <c r="G75" s="11"/>
      <c r="H75" s="11"/>
      <c r="I75" s="11"/>
      <c r="J75" s="11"/>
      <c r="K75" s="13">
        <v>1</v>
      </c>
      <c r="L75" s="14">
        <v>993.75</v>
      </c>
      <c r="M75" s="12">
        <f>ROUND(K75*L75,2)</f>
        <v>993.75</v>
      </c>
    </row>
    <row r="76" spans="1:13" x14ac:dyDescent="0.45">
      <c r="A76" s="10" t="s">
        <v>29</v>
      </c>
      <c r="B76" s="10" t="s">
        <v>27</v>
      </c>
      <c r="C76" s="10" t="s">
        <v>23</v>
      </c>
      <c r="D76" s="21" t="s">
        <v>30</v>
      </c>
      <c r="E76" s="11"/>
      <c r="F76" s="11"/>
      <c r="G76" s="11"/>
      <c r="H76" s="11"/>
      <c r="I76" s="11"/>
      <c r="J76" s="11"/>
      <c r="K76" s="13">
        <v>1</v>
      </c>
      <c r="L76" s="14">
        <v>1125</v>
      </c>
      <c r="M76" s="12">
        <f>ROUND(K76*L76,2)</f>
        <v>1125</v>
      </c>
    </row>
    <row r="77" spans="1:13" x14ac:dyDescent="0.45">
      <c r="A77" s="10" t="s">
        <v>31</v>
      </c>
      <c r="B77" s="10" t="s">
        <v>19</v>
      </c>
      <c r="C77" s="10" t="s">
        <v>23</v>
      </c>
      <c r="D77" s="21" t="s">
        <v>32</v>
      </c>
      <c r="E77" s="11"/>
      <c r="F77" s="11"/>
      <c r="G77" s="11"/>
      <c r="H77" s="11"/>
      <c r="I77" s="11"/>
      <c r="J77" s="11"/>
      <c r="K77" s="13">
        <v>1</v>
      </c>
      <c r="L77" s="14">
        <v>468.75</v>
      </c>
      <c r="M77" s="12">
        <f>ROUND(K77*L77,2)</f>
        <v>468.75</v>
      </c>
    </row>
    <row r="78" spans="1:13" x14ac:dyDescent="0.45">
      <c r="A78" s="10" t="s">
        <v>33</v>
      </c>
      <c r="B78" s="10" t="s">
        <v>27</v>
      </c>
      <c r="C78" s="10" t="s">
        <v>23</v>
      </c>
      <c r="D78" s="21" t="s">
        <v>34</v>
      </c>
      <c r="E78" s="11"/>
      <c r="F78" s="11"/>
      <c r="G78" s="11"/>
      <c r="H78" s="11"/>
      <c r="I78" s="11"/>
      <c r="J78" s="11"/>
      <c r="K78" s="13">
        <v>1</v>
      </c>
      <c r="L78" s="14">
        <v>456</v>
      </c>
      <c r="M78" s="12">
        <f>ROUND(K78*L78,2)</f>
        <v>456</v>
      </c>
    </row>
    <row r="79" spans="1:13" x14ac:dyDescent="0.45">
      <c r="A79" s="10" t="s">
        <v>35</v>
      </c>
      <c r="B79" s="10" t="s">
        <v>36</v>
      </c>
      <c r="C79" s="10" t="s">
        <v>37</v>
      </c>
      <c r="D79" s="21" t="s">
        <v>38</v>
      </c>
      <c r="E79" s="11"/>
      <c r="F79" s="11"/>
      <c r="G79" s="11"/>
      <c r="H79" s="11"/>
      <c r="I79" s="11"/>
      <c r="J79" s="11"/>
      <c r="K79" s="13">
        <v>3</v>
      </c>
      <c r="L79" s="14">
        <v>58</v>
      </c>
      <c r="M79" s="12">
        <f>ROUND(K79*L79,2)</f>
        <v>174</v>
      </c>
    </row>
    <row r="80" spans="1:13" x14ac:dyDescent="0.45">
      <c r="A80" s="10" t="s">
        <v>39</v>
      </c>
      <c r="B80" s="10" t="s">
        <v>36</v>
      </c>
      <c r="C80" s="10" t="s">
        <v>37</v>
      </c>
      <c r="D80" s="21" t="s">
        <v>40</v>
      </c>
      <c r="E80" s="11"/>
      <c r="F80" s="11"/>
      <c r="G80" s="11"/>
      <c r="H80" s="11"/>
      <c r="I80" s="11"/>
      <c r="J80" s="11"/>
      <c r="K80" s="13">
        <v>8</v>
      </c>
      <c r="L80" s="14">
        <v>20.51</v>
      </c>
      <c r="M80" s="12">
        <f>ROUND(K80*L80,2)</f>
        <v>164.08</v>
      </c>
    </row>
    <row r="81" spans="1:13" x14ac:dyDescent="0.45">
      <c r="A81" s="10" t="s">
        <v>41</v>
      </c>
      <c r="B81" s="10" t="s">
        <v>36</v>
      </c>
      <c r="C81" s="10" t="s">
        <v>37</v>
      </c>
      <c r="D81" s="21" t="s">
        <v>42</v>
      </c>
      <c r="E81" s="11"/>
      <c r="F81" s="11"/>
      <c r="G81" s="11"/>
      <c r="H81" s="11"/>
      <c r="I81" s="11"/>
      <c r="J81" s="11"/>
      <c r="K81" s="13">
        <v>2</v>
      </c>
      <c r="L81" s="14">
        <v>18.78</v>
      </c>
      <c r="M81" s="12">
        <f>ROUND(K81*L81,2)</f>
        <v>37.56</v>
      </c>
    </row>
    <row r="82" spans="1:13" x14ac:dyDescent="0.45">
      <c r="A82" s="10" t="s">
        <v>43</v>
      </c>
      <c r="B82" s="10" t="s">
        <v>36</v>
      </c>
      <c r="C82" s="10" t="s">
        <v>37</v>
      </c>
      <c r="D82" s="21" t="s">
        <v>44</v>
      </c>
      <c r="E82" s="11"/>
      <c r="F82" s="11"/>
      <c r="G82" s="11"/>
      <c r="H82" s="11"/>
      <c r="I82" s="11"/>
      <c r="J82" s="11"/>
      <c r="K82" s="13">
        <v>8</v>
      </c>
      <c r="L82" s="14">
        <v>16.18</v>
      </c>
      <c r="M82" s="12">
        <f>ROUND(K82*L82,2)</f>
        <v>129.44</v>
      </c>
    </row>
    <row r="83" spans="1:13" x14ac:dyDescent="0.45">
      <c r="A83" s="10" t="s">
        <v>66</v>
      </c>
      <c r="B83" s="10" t="s">
        <v>19</v>
      </c>
      <c r="C83" s="10" t="s">
        <v>23</v>
      </c>
      <c r="D83" s="21" t="s">
        <v>46</v>
      </c>
      <c r="E83" s="11"/>
      <c r="F83" s="11"/>
      <c r="G83" s="11"/>
      <c r="H83" s="11"/>
      <c r="I83" s="11"/>
      <c r="J83" s="11"/>
      <c r="K83" s="13">
        <v>12</v>
      </c>
      <c r="L83" s="14">
        <v>52.5</v>
      </c>
      <c r="M83" s="12">
        <f>ROUND(K83*L83,2)</f>
        <v>630</v>
      </c>
    </row>
    <row r="84" spans="1:13" x14ac:dyDescent="0.45">
      <c r="A84" s="10" t="s">
        <v>67</v>
      </c>
      <c r="B84" s="10" t="s">
        <v>19</v>
      </c>
      <c r="C84" s="10" t="s">
        <v>23</v>
      </c>
      <c r="D84" s="21" t="s">
        <v>68</v>
      </c>
      <c r="E84" s="11"/>
      <c r="F84" s="11"/>
      <c r="G84" s="11"/>
      <c r="H84" s="11"/>
      <c r="I84" s="11"/>
      <c r="J84" s="11"/>
      <c r="K84" s="13">
        <v>12</v>
      </c>
      <c r="L84" s="14">
        <v>175</v>
      </c>
      <c r="M84" s="12">
        <f>ROUND(K84*L84,2)</f>
        <v>2100</v>
      </c>
    </row>
    <row r="85" spans="1:13" x14ac:dyDescent="0.45">
      <c r="A85" s="10" t="s">
        <v>47</v>
      </c>
      <c r="B85" s="10" t="s">
        <v>48</v>
      </c>
      <c r="C85" s="10" t="s">
        <v>49</v>
      </c>
      <c r="D85" s="21" t="s">
        <v>50</v>
      </c>
      <c r="E85" s="11"/>
      <c r="F85" s="11"/>
      <c r="G85" s="11"/>
      <c r="H85" s="11"/>
      <c r="I85" s="11"/>
      <c r="J85" s="11"/>
      <c r="K85" s="13">
        <v>167.15799999999999</v>
      </c>
      <c r="L85" s="14">
        <v>2</v>
      </c>
      <c r="M85" s="12">
        <f>ROUND(K85*L85,2)</f>
        <v>334.32</v>
      </c>
    </row>
    <row r="86" spans="1:13" x14ac:dyDescent="0.45">
      <c r="A86" s="11"/>
      <c r="B86" s="11"/>
      <c r="C86" s="11"/>
      <c r="D86" s="22"/>
      <c r="E86" s="11"/>
      <c r="F86" s="11"/>
      <c r="G86" s="11"/>
      <c r="H86" s="11"/>
      <c r="I86" s="11"/>
      <c r="J86" s="15" t="s">
        <v>86</v>
      </c>
      <c r="K86" s="14">
        <v>0</v>
      </c>
      <c r="L86" s="16">
        <f>M69+M71+M73+M75+M76+M77+M78+M79+M80+M81+M82+M83+M84+M85</f>
        <v>17050.150000000001</v>
      </c>
      <c r="M86" s="16">
        <f>ROUND(K86*L86,2)</f>
        <v>0</v>
      </c>
    </row>
    <row r="87" spans="1:13" x14ac:dyDescent="0.45">
      <c r="A87" s="17"/>
      <c r="B87" s="17"/>
      <c r="C87" s="17"/>
      <c r="D87" s="23"/>
      <c r="E87" s="17"/>
      <c r="F87" s="17"/>
      <c r="G87" s="17"/>
      <c r="H87" s="17"/>
      <c r="I87" s="17"/>
      <c r="J87" s="17"/>
      <c r="K87" s="17"/>
      <c r="L87" s="17"/>
      <c r="M87" s="17"/>
    </row>
    <row r="88" spans="1:13" x14ac:dyDescent="0.45">
      <c r="A88" s="9" t="s">
        <v>87</v>
      </c>
      <c r="B88" s="10" t="s">
        <v>19</v>
      </c>
      <c r="C88" s="10" t="s">
        <v>17</v>
      </c>
      <c r="D88" s="21" t="s">
        <v>88</v>
      </c>
      <c r="E88" s="11"/>
      <c r="F88" s="11"/>
      <c r="G88" s="11"/>
      <c r="H88" s="11"/>
      <c r="I88" s="11"/>
      <c r="J88" s="11"/>
      <c r="K88" s="12">
        <f>K109</f>
        <v>0</v>
      </c>
      <c r="L88" s="12">
        <f>L109</f>
        <v>25358</v>
      </c>
      <c r="M88" s="12">
        <f>M109</f>
        <v>0</v>
      </c>
    </row>
    <row r="89" spans="1:13" x14ac:dyDescent="0.45">
      <c r="A89" s="10" t="s">
        <v>22</v>
      </c>
      <c r="B89" s="10" t="s">
        <v>19</v>
      </c>
      <c r="C89" s="10" t="s">
        <v>23</v>
      </c>
      <c r="D89" s="21" t="s">
        <v>24</v>
      </c>
      <c r="E89" s="11"/>
      <c r="F89" s="11"/>
      <c r="G89" s="11"/>
      <c r="H89" s="11"/>
      <c r="I89" s="11"/>
      <c r="J89" s="11"/>
      <c r="K89" s="13">
        <v>1</v>
      </c>
      <c r="L89" s="14">
        <v>4812.5</v>
      </c>
      <c r="M89" s="12">
        <f>ROUND(K89*L89,2)</f>
        <v>4812.5</v>
      </c>
    </row>
    <row r="90" spans="1:13" ht="52.5" x14ac:dyDescent="0.45">
      <c r="A90" s="11"/>
      <c r="B90" s="11"/>
      <c r="C90" s="11"/>
      <c r="D90" s="21" t="s">
        <v>25</v>
      </c>
      <c r="E90" s="11"/>
      <c r="F90" s="11"/>
      <c r="G90" s="11"/>
      <c r="H90" s="11"/>
      <c r="I90" s="11"/>
      <c r="J90" s="11"/>
      <c r="K90" s="11"/>
      <c r="L90" s="11"/>
      <c r="M90" s="11"/>
    </row>
    <row r="91" spans="1:13" x14ac:dyDescent="0.45">
      <c r="A91" s="10" t="s">
        <v>76</v>
      </c>
      <c r="B91" s="10" t="s">
        <v>27</v>
      </c>
      <c r="C91" s="10" t="s">
        <v>23</v>
      </c>
      <c r="D91" s="21" t="s">
        <v>77</v>
      </c>
      <c r="E91" s="11"/>
      <c r="F91" s="11"/>
      <c r="G91" s="11"/>
      <c r="H91" s="11"/>
      <c r="I91" s="11"/>
      <c r="J91" s="11"/>
      <c r="K91" s="13">
        <v>1</v>
      </c>
      <c r="L91" s="14">
        <v>1739</v>
      </c>
      <c r="M91" s="12">
        <f>ROUND(K91*L91,2)</f>
        <v>1739</v>
      </c>
    </row>
    <row r="92" spans="1:13" ht="31.5" x14ac:dyDescent="0.45">
      <c r="A92" s="11"/>
      <c r="B92" s="11"/>
      <c r="C92" s="11"/>
      <c r="D92" s="21" t="s">
        <v>78</v>
      </c>
      <c r="E92" s="11"/>
      <c r="F92" s="11"/>
      <c r="G92" s="11"/>
      <c r="H92" s="11"/>
      <c r="I92" s="11"/>
      <c r="J92" s="11"/>
      <c r="K92" s="11"/>
      <c r="L92" s="11"/>
      <c r="M92" s="11"/>
    </row>
    <row r="93" spans="1:13" x14ac:dyDescent="0.45">
      <c r="A93" s="10" t="s">
        <v>83</v>
      </c>
      <c r="B93" s="10" t="s">
        <v>27</v>
      </c>
      <c r="C93" s="10" t="s">
        <v>23</v>
      </c>
      <c r="D93" s="21" t="s">
        <v>84</v>
      </c>
      <c r="E93" s="11"/>
      <c r="F93" s="11"/>
      <c r="G93" s="11"/>
      <c r="H93" s="11"/>
      <c r="I93" s="11"/>
      <c r="J93" s="11"/>
      <c r="K93" s="13">
        <v>1</v>
      </c>
      <c r="L93" s="14">
        <v>3756</v>
      </c>
      <c r="M93" s="12">
        <f>ROUND(K93*L93,2)</f>
        <v>3756</v>
      </c>
    </row>
    <row r="94" spans="1:13" ht="42" x14ac:dyDescent="0.45">
      <c r="A94" s="11"/>
      <c r="B94" s="11"/>
      <c r="C94" s="11"/>
      <c r="D94" s="21" t="s">
        <v>85</v>
      </c>
      <c r="E94" s="11"/>
      <c r="F94" s="11"/>
      <c r="G94" s="11"/>
      <c r="H94" s="11"/>
      <c r="I94" s="11"/>
      <c r="J94" s="11"/>
      <c r="K94" s="11"/>
      <c r="L94" s="11"/>
      <c r="M94" s="11"/>
    </row>
    <row r="95" spans="1:13" x14ac:dyDescent="0.45">
      <c r="A95" s="10" t="s">
        <v>63</v>
      </c>
      <c r="B95" s="10" t="s">
        <v>27</v>
      </c>
      <c r="C95" s="10" t="s">
        <v>23</v>
      </c>
      <c r="D95" s="21" t="s">
        <v>64</v>
      </c>
      <c r="E95" s="11"/>
      <c r="F95" s="11"/>
      <c r="G95" s="11"/>
      <c r="H95" s="11"/>
      <c r="I95" s="11"/>
      <c r="J95" s="11"/>
      <c r="K95" s="13">
        <v>1</v>
      </c>
      <c r="L95" s="14">
        <v>262.5</v>
      </c>
      <c r="M95" s="12">
        <f>ROUND(K95*L95,2)</f>
        <v>262.5</v>
      </c>
    </row>
    <row r="96" spans="1:13" ht="21" x14ac:dyDescent="0.45">
      <c r="A96" s="11"/>
      <c r="B96" s="11"/>
      <c r="C96" s="11"/>
      <c r="D96" s="21" t="s">
        <v>65</v>
      </c>
      <c r="E96" s="11"/>
      <c r="F96" s="11"/>
      <c r="G96" s="11"/>
      <c r="H96" s="11"/>
      <c r="I96" s="11"/>
      <c r="J96" s="11"/>
      <c r="K96" s="11"/>
      <c r="L96" s="11"/>
      <c r="M96" s="11"/>
    </row>
    <row r="97" spans="1:13" x14ac:dyDescent="0.45">
      <c r="A97" s="10" t="s">
        <v>60</v>
      </c>
      <c r="B97" s="10" t="s">
        <v>27</v>
      </c>
      <c r="C97" s="10" t="s">
        <v>23</v>
      </c>
      <c r="D97" s="21" t="s">
        <v>61</v>
      </c>
      <c r="E97" s="11"/>
      <c r="F97" s="11"/>
      <c r="G97" s="11"/>
      <c r="H97" s="11"/>
      <c r="I97" s="11"/>
      <c r="J97" s="11"/>
      <c r="K97" s="13">
        <v>1</v>
      </c>
      <c r="L97" s="14">
        <v>191.25</v>
      </c>
      <c r="M97" s="12">
        <f>ROUND(K97*L97,2)</f>
        <v>191.25</v>
      </c>
    </row>
    <row r="98" spans="1:13" ht="21" x14ac:dyDescent="0.45">
      <c r="A98" s="11"/>
      <c r="B98" s="11"/>
      <c r="C98" s="11"/>
      <c r="D98" s="21" t="s">
        <v>62</v>
      </c>
      <c r="E98" s="11"/>
      <c r="F98" s="11"/>
      <c r="G98" s="11"/>
      <c r="H98" s="11"/>
      <c r="I98" s="11"/>
      <c r="J98" s="11"/>
      <c r="K98" s="11"/>
      <c r="L98" s="11"/>
      <c r="M98" s="11"/>
    </row>
    <row r="99" spans="1:13" x14ac:dyDescent="0.45">
      <c r="A99" s="10" t="s">
        <v>57</v>
      </c>
      <c r="B99" s="10" t="s">
        <v>27</v>
      </c>
      <c r="C99" s="10" t="s">
        <v>23</v>
      </c>
      <c r="D99" s="21" t="s">
        <v>58</v>
      </c>
      <c r="E99" s="11"/>
      <c r="F99" s="11"/>
      <c r="G99" s="11"/>
      <c r="H99" s="11"/>
      <c r="I99" s="11"/>
      <c r="J99" s="11"/>
      <c r="K99" s="13">
        <v>1</v>
      </c>
      <c r="L99" s="14">
        <v>3937.5</v>
      </c>
      <c r="M99" s="12">
        <f>ROUND(K99*L99,2)</f>
        <v>3937.5</v>
      </c>
    </row>
    <row r="100" spans="1:13" ht="31.5" x14ac:dyDescent="0.45">
      <c r="A100" s="11"/>
      <c r="B100" s="11"/>
      <c r="C100" s="11"/>
      <c r="D100" s="21" t="s">
        <v>59</v>
      </c>
      <c r="E100" s="11"/>
      <c r="F100" s="11"/>
      <c r="G100" s="11"/>
      <c r="H100" s="11"/>
      <c r="I100" s="11"/>
      <c r="J100" s="11"/>
      <c r="K100" s="11"/>
      <c r="L100" s="11"/>
      <c r="M100" s="11"/>
    </row>
    <row r="101" spans="1:13" x14ac:dyDescent="0.45">
      <c r="A101" s="10" t="s">
        <v>89</v>
      </c>
      <c r="B101" s="10" t="s">
        <v>27</v>
      </c>
      <c r="C101" s="10" t="s">
        <v>23</v>
      </c>
      <c r="D101" s="21" t="s">
        <v>90</v>
      </c>
      <c r="E101" s="11"/>
      <c r="F101" s="11"/>
      <c r="G101" s="11"/>
      <c r="H101" s="11"/>
      <c r="I101" s="11"/>
      <c r="J101" s="11"/>
      <c r="K101" s="13">
        <v>1</v>
      </c>
      <c r="L101" s="14">
        <v>4437.5</v>
      </c>
      <c r="M101" s="12">
        <f>ROUND(K101*L101,2)</f>
        <v>4437.5</v>
      </c>
    </row>
    <row r="102" spans="1:13" ht="31.5" x14ac:dyDescent="0.45">
      <c r="A102" s="11"/>
      <c r="B102" s="11"/>
      <c r="C102" s="11"/>
      <c r="D102" s="21" t="s">
        <v>91</v>
      </c>
      <c r="E102" s="11"/>
      <c r="F102" s="11"/>
      <c r="G102" s="11"/>
      <c r="H102" s="11"/>
      <c r="I102" s="11"/>
      <c r="J102" s="11"/>
      <c r="K102" s="11"/>
      <c r="L102" s="11"/>
      <c r="M102" s="11"/>
    </row>
    <row r="103" spans="1:13" x14ac:dyDescent="0.45">
      <c r="A103" s="10" t="s">
        <v>73</v>
      </c>
      <c r="B103" s="10" t="s">
        <v>27</v>
      </c>
      <c r="C103" s="10" t="s">
        <v>23</v>
      </c>
      <c r="D103" s="21" t="s">
        <v>74</v>
      </c>
      <c r="E103" s="11"/>
      <c r="F103" s="11"/>
      <c r="G103" s="11"/>
      <c r="H103" s="11"/>
      <c r="I103" s="11"/>
      <c r="J103" s="11"/>
      <c r="K103" s="13">
        <v>1</v>
      </c>
      <c r="L103" s="14">
        <v>2743.75</v>
      </c>
      <c r="M103" s="12">
        <f>ROUND(K103*L103,2)</f>
        <v>2743.75</v>
      </c>
    </row>
    <row r="104" spans="1:13" ht="42" x14ac:dyDescent="0.45">
      <c r="A104" s="11"/>
      <c r="B104" s="11"/>
      <c r="C104" s="11"/>
      <c r="D104" s="21" t="s">
        <v>75</v>
      </c>
      <c r="E104" s="11"/>
      <c r="F104" s="11"/>
      <c r="G104" s="11"/>
      <c r="H104" s="11"/>
      <c r="I104" s="11"/>
      <c r="J104" s="11"/>
      <c r="K104" s="11"/>
      <c r="L104" s="11"/>
      <c r="M104" s="11"/>
    </row>
    <row r="105" spans="1:13" x14ac:dyDescent="0.45">
      <c r="A105" s="10" t="s">
        <v>92</v>
      </c>
      <c r="B105" s="10" t="s">
        <v>27</v>
      </c>
      <c r="C105" s="10" t="s">
        <v>23</v>
      </c>
      <c r="D105" s="21" t="s">
        <v>93</v>
      </c>
      <c r="E105" s="11"/>
      <c r="F105" s="11"/>
      <c r="G105" s="11"/>
      <c r="H105" s="11"/>
      <c r="I105" s="11"/>
      <c r="J105" s="11"/>
      <c r="K105" s="13">
        <v>1</v>
      </c>
      <c r="L105" s="14">
        <v>1739</v>
      </c>
      <c r="M105" s="12">
        <f>ROUND(K105*L105,2)</f>
        <v>1739</v>
      </c>
    </row>
    <row r="106" spans="1:13" ht="52.5" x14ac:dyDescent="0.45">
      <c r="A106" s="11"/>
      <c r="B106" s="11"/>
      <c r="C106" s="11"/>
      <c r="D106" s="21" t="s">
        <v>94</v>
      </c>
      <c r="E106" s="11"/>
      <c r="F106" s="11"/>
      <c r="G106" s="11"/>
      <c r="H106" s="11"/>
      <c r="I106" s="11"/>
      <c r="J106" s="11"/>
      <c r="K106" s="11"/>
      <c r="L106" s="11"/>
      <c r="M106" s="11"/>
    </row>
    <row r="107" spans="1:13" x14ac:dyDescent="0.45">
      <c r="A107" s="10" t="s">
        <v>95</v>
      </c>
      <c r="B107" s="10" t="s">
        <v>27</v>
      </c>
      <c r="C107" s="10" t="s">
        <v>23</v>
      </c>
      <c r="D107" s="21" t="s">
        <v>96</v>
      </c>
      <c r="E107" s="11"/>
      <c r="F107" s="11"/>
      <c r="G107" s="11"/>
      <c r="H107" s="11"/>
      <c r="I107" s="11"/>
      <c r="J107" s="11"/>
      <c r="K107" s="13">
        <v>1</v>
      </c>
      <c r="L107" s="14">
        <v>1739</v>
      </c>
      <c r="M107" s="12">
        <f>ROUND(K107*L107,2)</f>
        <v>1739</v>
      </c>
    </row>
    <row r="108" spans="1:13" ht="52.5" x14ac:dyDescent="0.45">
      <c r="A108" s="11"/>
      <c r="B108" s="11"/>
      <c r="C108" s="11"/>
      <c r="D108" s="21" t="s">
        <v>97</v>
      </c>
      <c r="E108" s="11"/>
      <c r="F108" s="11"/>
      <c r="G108" s="11"/>
      <c r="H108" s="11"/>
      <c r="I108" s="11"/>
      <c r="J108" s="11"/>
      <c r="K108" s="11"/>
      <c r="L108" s="11"/>
      <c r="M108" s="11"/>
    </row>
    <row r="109" spans="1:13" x14ac:dyDescent="0.45">
      <c r="A109" s="11"/>
      <c r="B109" s="11"/>
      <c r="C109" s="11"/>
      <c r="D109" s="22"/>
      <c r="E109" s="11"/>
      <c r="F109" s="11"/>
      <c r="G109" s="11"/>
      <c r="H109" s="11"/>
      <c r="I109" s="11"/>
      <c r="J109" s="15" t="s">
        <v>98</v>
      </c>
      <c r="K109" s="14">
        <v>0</v>
      </c>
      <c r="L109" s="16">
        <f>M89+M91+M93+M95+M97+M99+M101+M103+M105+M107</f>
        <v>25358</v>
      </c>
      <c r="M109" s="16">
        <f>ROUND(K109*L109,2)</f>
        <v>0</v>
      </c>
    </row>
    <row r="110" spans="1:13" x14ac:dyDescent="0.45">
      <c r="A110" s="17"/>
      <c r="B110" s="17"/>
      <c r="C110" s="17"/>
      <c r="D110" s="23"/>
      <c r="E110" s="17"/>
      <c r="F110" s="17"/>
      <c r="G110" s="17"/>
      <c r="H110" s="17"/>
      <c r="I110" s="17"/>
      <c r="J110" s="17"/>
      <c r="K110" s="17"/>
      <c r="L110" s="17"/>
      <c r="M110" s="17"/>
    </row>
    <row r="111" spans="1:13" x14ac:dyDescent="0.45">
      <c r="A111" s="11"/>
      <c r="B111" s="11"/>
      <c r="C111" s="11"/>
      <c r="D111" s="22"/>
      <c r="E111" s="11"/>
      <c r="F111" s="11"/>
      <c r="G111" s="11"/>
      <c r="H111" s="11"/>
      <c r="I111" s="11"/>
      <c r="J111" s="15" t="s">
        <v>99</v>
      </c>
      <c r="K111" s="18">
        <v>1</v>
      </c>
      <c r="L111" s="14">
        <v>0</v>
      </c>
      <c r="M111" s="16">
        <f>ROUND(K111*L111,2)</f>
        <v>0</v>
      </c>
    </row>
    <row r="112" spans="1:13" x14ac:dyDescent="0.45">
      <c r="A112" s="17"/>
      <c r="B112" s="17"/>
      <c r="C112" s="17"/>
      <c r="D112" s="23"/>
      <c r="E112" s="17"/>
      <c r="F112" s="17"/>
      <c r="G112" s="17"/>
      <c r="H112" s="17"/>
      <c r="I112" s="17"/>
      <c r="J112" s="17"/>
      <c r="K112" s="17"/>
      <c r="L112" s="17"/>
      <c r="M112" s="17"/>
    </row>
    <row r="113" spans="1:13" x14ac:dyDescent="0.45">
      <c r="A113" s="5" t="s">
        <v>100</v>
      </c>
      <c r="B113" s="5" t="s">
        <v>16</v>
      </c>
      <c r="C113" s="5" t="s">
        <v>17</v>
      </c>
      <c r="D113" s="20" t="s">
        <v>101</v>
      </c>
      <c r="E113" s="6"/>
      <c r="F113" s="6"/>
      <c r="G113" s="6"/>
      <c r="H113" s="6"/>
      <c r="I113" s="6"/>
      <c r="J113" s="6"/>
      <c r="K113" s="7">
        <f>K123</f>
        <v>1</v>
      </c>
      <c r="L113" s="8">
        <f>L123</f>
        <v>0</v>
      </c>
      <c r="M113" s="8">
        <f>M123</f>
        <v>0</v>
      </c>
    </row>
    <row r="114" spans="1:13" x14ac:dyDescent="0.45">
      <c r="A114" s="9" t="s">
        <v>102</v>
      </c>
      <c r="B114" s="10" t="s">
        <v>19</v>
      </c>
      <c r="C114" s="10" t="s">
        <v>17</v>
      </c>
      <c r="D114" s="21" t="s">
        <v>101</v>
      </c>
      <c r="E114" s="11"/>
      <c r="F114" s="11"/>
      <c r="G114" s="11"/>
      <c r="H114" s="11"/>
      <c r="I114" s="11"/>
      <c r="J114" s="11"/>
      <c r="K114" s="12">
        <f>K121</f>
        <v>0</v>
      </c>
      <c r="L114" s="12">
        <f>L121</f>
        <v>566.82000000000005</v>
      </c>
      <c r="M114" s="12">
        <f>M121</f>
        <v>0</v>
      </c>
    </row>
    <row r="115" spans="1:13" ht="73.5" x14ac:dyDescent="0.45">
      <c r="A115" s="11"/>
      <c r="B115" s="11"/>
      <c r="C115" s="11"/>
      <c r="D115" s="21" t="s">
        <v>103</v>
      </c>
      <c r="E115" s="11"/>
      <c r="F115" s="11"/>
      <c r="G115" s="11"/>
      <c r="H115" s="11"/>
      <c r="I115" s="11"/>
      <c r="J115" s="11"/>
      <c r="K115" s="11"/>
      <c r="L115" s="11"/>
      <c r="M115" s="11"/>
    </row>
    <row r="116" spans="1:13" x14ac:dyDescent="0.45">
      <c r="A116" s="10" t="s">
        <v>104</v>
      </c>
      <c r="B116" s="10" t="s">
        <v>19</v>
      </c>
      <c r="C116" s="10" t="s">
        <v>17</v>
      </c>
      <c r="D116" s="21" t="s">
        <v>101</v>
      </c>
      <c r="E116" s="11"/>
      <c r="F116" s="11"/>
      <c r="G116" s="11"/>
      <c r="H116" s="11"/>
      <c r="I116" s="11"/>
      <c r="J116" s="11"/>
      <c r="K116" s="13">
        <v>1</v>
      </c>
      <c r="L116" s="14">
        <v>295.63</v>
      </c>
      <c r="M116" s="12">
        <f>ROUND(K116*L116,2)</f>
        <v>295.63</v>
      </c>
    </row>
    <row r="117" spans="1:13" x14ac:dyDescent="0.45">
      <c r="A117" s="10" t="s">
        <v>35</v>
      </c>
      <c r="B117" s="10" t="s">
        <v>36</v>
      </c>
      <c r="C117" s="10" t="s">
        <v>37</v>
      </c>
      <c r="D117" s="21" t="s">
        <v>38</v>
      </c>
      <c r="E117" s="11"/>
      <c r="F117" s="11"/>
      <c r="G117" s="11"/>
      <c r="H117" s="11"/>
      <c r="I117" s="11"/>
      <c r="J117" s="11"/>
      <c r="K117" s="13">
        <v>1</v>
      </c>
      <c r="L117" s="14">
        <v>58</v>
      </c>
      <c r="M117" s="12">
        <f>ROUND(K117*L117,2)</f>
        <v>58</v>
      </c>
    </row>
    <row r="118" spans="1:13" x14ac:dyDescent="0.45">
      <c r="A118" s="10" t="s">
        <v>43</v>
      </c>
      <c r="B118" s="10" t="s">
        <v>36</v>
      </c>
      <c r="C118" s="10" t="s">
        <v>37</v>
      </c>
      <c r="D118" s="21" t="s">
        <v>44</v>
      </c>
      <c r="E118" s="11"/>
      <c r="F118" s="11"/>
      <c r="G118" s="11"/>
      <c r="H118" s="11"/>
      <c r="I118" s="11"/>
      <c r="J118" s="11"/>
      <c r="K118" s="13">
        <v>6</v>
      </c>
      <c r="L118" s="14">
        <v>16.18</v>
      </c>
      <c r="M118" s="12">
        <f>ROUND(K118*L118,2)</f>
        <v>97.08</v>
      </c>
    </row>
    <row r="119" spans="1:13" x14ac:dyDescent="0.45">
      <c r="A119" s="10" t="s">
        <v>105</v>
      </c>
      <c r="B119" s="10" t="s">
        <v>19</v>
      </c>
      <c r="C119" s="10" t="s">
        <v>23</v>
      </c>
      <c r="D119" s="21" t="s">
        <v>106</v>
      </c>
      <c r="E119" s="11"/>
      <c r="F119" s="11"/>
      <c r="G119" s="11"/>
      <c r="H119" s="11"/>
      <c r="I119" s="11"/>
      <c r="J119" s="11"/>
      <c r="K119" s="13">
        <v>12</v>
      </c>
      <c r="L119" s="14">
        <v>8.75</v>
      </c>
      <c r="M119" s="12">
        <f>ROUND(K119*L119,2)</f>
        <v>105</v>
      </c>
    </row>
    <row r="120" spans="1:13" x14ac:dyDescent="0.45">
      <c r="A120" s="10" t="s">
        <v>47</v>
      </c>
      <c r="B120" s="10" t="s">
        <v>48</v>
      </c>
      <c r="C120" s="10" t="s">
        <v>49</v>
      </c>
      <c r="D120" s="21" t="s">
        <v>50</v>
      </c>
      <c r="E120" s="11"/>
      <c r="F120" s="11"/>
      <c r="G120" s="11"/>
      <c r="H120" s="11"/>
      <c r="I120" s="11"/>
      <c r="J120" s="11"/>
      <c r="K120" s="13">
        <v>5.5570000000000004</v>
      </c>
      <c r="L120" s="14">
        <v>2</v>
      </c>
      <c r="M120" s="12">
        <f>ROUND(K120*L120,2)</f>
        <v>11.11</v>
      </c>
    </row>
    <row r="121" spans="1:13" x14ac:dyDescent="0.45">
      <c r="A121" s="11"/>
      <c r="B121" s="11"/>
      <c r="C121" s="11"/>
      <c r="D121" s="22"/>
      <c r="E121" s="11"/>
      <c r="F121" s="11"/>
      <c r="G121" s="11"/>
      <c r="H121" s="11"/>
      <c r="I121" s="11"/>
      <c r="J121" s="15" t="s">
        <v>107</v>
      </c>
      <c r="K121" s="14">
        <v>0</v>
      </c>
      <c r="L121" s="16">
        <f>SUM(M116:M120)</f>
        <v>566.82000000000005</v>
      </c>
      <c r="M121" s="16">
        <f>ROUND(K121*L121,2)</f>
        <v>0</v>
      </c>
    </row>
    <row r="122" spans="1:13" x14ac:dyDescent="0.45">
      <c r="A122" s="17"/>
      <c r="B122" s="17"/>
      <c r="C122" s="17"/>
      <c r="D122" s="23"/>
      <c r="E122" s="17"/>
      <c r="F122" s="17"/>
      <c r="G122" s="17"/>
      <c r="H122" s="17"/>
      <c r="I122" s="17"/>
      <c r="J122" s="17"/>
      <c r="K122" s="17"/>
      <c r="L122" s="17"/>
      <c r="M122" s="17"/>
    </row>
    <row r="123" spans="1:13" x14ac:dyDescent="0.45">
      <c r="A123" s="11"/>
      <c r="B123" s="11"/>
      <c r="C123" s="11"/>
      <c r="D123" s="22"/>
      <c r="E123" s="11"/>
      <c r="F123" s="11"/>
      <c r="G123" s="11"/>
      <c r="H123" s="11"/>
      <c r="I123" s="11"/>
      <c r="J123" s="15" t="s">
        <v>108</v>
      </c>
      <c r="K123" s="18">
        <v>1</v>
      </c>
      <c r="L123" s="14">
        <v>0</v>
      </c>
      <c r="M123" s="16">
        <f>ROUND(K123*L123,2)</f>
        <v>0</v>
      </c>
    </row>
    <row r="124" spans="1:13" x14ac:dyDescent="0.45">
      <c r="A124" s="17"/>
      <c r="B124" s="17"/>
      <c r="C124" s="17"/>
      <c r="D124" s="23"/>
      <c r="E124" s="17"/>
      <c r="F124" s="17"/>
      <c r="G124" s="17"/>
      <c r="H124" s="17"/>
      <c r="I124" s="17"/>
      <c r="J124" s="17"/>
      <c r="K124" s="17"/>
      <c r="L124" s="17"/>
      <c r="M124" s="17"/>
    </row>
    <row r="125" spans="1:13" x14ac:dyDescent="0.45">
      <c r="A125" s="11"/>
      <c r="B125" s="11"/>
      <c r="C125" s="11"/>
      <c r="D125" s="22"/>
      <c r="E125" s="11"/>
      <c r="F125" s="11"/>
      <c r="G125" s="11"/>
      <c r="H125" s="11"/>
      <c r="I125" s="11"/>
      <c r="J125" s="15" t="s">
        <v>109</v>
      </c>
      <c r="K125" s="18">
        <v>1</v>
      </c>
      <c r="L125" s="16">
        <f>M4+M113</f>
        <v>0</v>
      </c>
      <c r="M125" s="16">
        <f>ROUND(K125*L125,2)</f>
        <v>0</v>
      </c>
    </row>
    <row r="126" spans="1:13" x14ac:dyDescent="0.45">
      <c r="A126" s="17"/>
      <c r="B126" s="17"/>
      <c r="C126" s="17"/>
      <c r="D126" s="23"/>
      <c r="E126" s="17"/>
      <c r="F126" s="17"/>
      <c r="G126" s="17"/>
      <c r="H126" s="17"/>
      <c r="I126" s="17"/>
      <c r="J126" s="17"/>
      <c r="K126" s="17"/>
      <c r="L126" s="17"/>
      <c r="M126" s="17"/>
    </row>
  </sheetData>
  <dataValidations count="1">
    <dataValidation type="list" allowBlank="1" showInputMessage="1" showErrorMessage="1" sqref="B4:B126" xr:uid="{FF32A446-E271-45CB-8ADC-F90DE7D34D6F}">
      <formula1>"Capítulo,Partida,Mano de obra,Maquinaria,Material,Otros,Tarea,"</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Luis Bernadaus (Italsan)</dc:creator>
  <cp:lastModifiedBy>Jose Luis Bernadaus (Italsan)</cp:lastModifiedBy>
  <dcterms:created xsi:type="dcterms:W3CDTF">2025-11-18T11:12:14Z</dcterms:created>
  <dcterms:modified xsi:type="dcterms:W3CDTF">2025-11-18T11:13:15Z</dcterms:modified>
</cp:coreProperties>
</file>